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80" yWindow="1440" windowWidth="27720" windowHeight="15090"/>
  </bookViews>
  <sheets>
    <sheet name="说明" sheetId="8" r:id="rId1"/>
    <sheet name="历年省市缴纳基数" sheetId="5" r:id="rId2"/>
    <sheet name="历年省市缴纳比例" sheetId="7" r:id="rId3"/>
    <sheet name="历年税率表" sheetId="6" r:id="rId4"/>
    <sheet name="历年个人薪资结构" sheetId="4" r:id="rId5"/>
    <sheet name="2023个税计算" sheetId="2" r:id="rId6"/>
  </sheet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2" l="1"/>
  <c r="G31" i="2"/>
  <c r="G32" i="2"/>
  <c r="G34" i="2"/>
  <c r="G36" i="2"/>
  <c r="G37" i="2"/>
  <c r="H32" i="2"/>
  <c r="H34" i="2"/>
  <c r="H35" i="2"/>
  <c r="H36" i="2"/>
  <c r="H37" i="2"/>
  <c r="I32" i="2"/>
  <c r="I34" i="2"/>
  <c r="I35" i="2"/>
  <c r="I36" i="2"/>
  <c r="I37" i="2"/>
  <c r="J32" i="2"/>
  <c r="J34" i="2"/>
  <c r="J35" i="2"/>
  <c r="J36" i="2"/>
  <c r="J37" i="2"/>
  <c r="K32" i="2"/>
  <c r="K34" i="2"/>
  <c r="K35" i="2"/>
  <c r="K36" i="2"/>
  <c r="K37" i="2"/>
  <c r="L32" i="2"/>
  <c r="L34" i="2"/>
  <c r="L35" i="2"/>
  <c r="L36" i="2"/>
  <c r="L37" i="2"/>
  <c r="M32" i="2"/>
  <c r="M34" i="2"/>
  <c r="M35" i="2"/>
  <c r="M36" i="2"/>
  <c r="M37" i="2"/>
  <c r="N32" i="2"/>
  <c r="N34" i="2"/>
  <c r="N35" i="2"/>
  <c r="N36" i="2"/>
  <c r="N37" i="2"/>
  <c r="O37" i="2"/>
  <c r="B43" i="2"/>
  <c r="B44" i="2"/>
  <c r="B45" i="2"/>
  <c r="B46" i="2"/>
  <c r="B47" i="2"/>
  <c r="O48" i="2"/>
  <c r="A55" i="2"/>
  <c r="A56" i="2"/>
  <c r="A57" i="2"/>
  <c r="A58" i="2"/>
  <c r="A59" i="2"/>
  <c r="A60" i="2"/>
  <c r="A61" i="2"/>
  <c r="A54" i="2"/>
  <c r="B61" i="2"/>
  <c r="B55" i="2"/>
  <c r="B56" i="2"/>
  <c r="B57" i="2"/>
  <c r="B58" i="2"/>
  <c r="B59" i="2"/>
  <c r="B60" i="2"/>
  <c r="B54" i="2"/>
  <c r="J2" i="2"/>
  <c r="K5" i="5"/>
  <c r="F10" i="4"/>
  <c r="M11" i="2"/>
  <c r="L11" i="2"/>
  <c r="K11" i="2"/>
  <c r="J11" i="2"/>
  <c r="I11" i="2"/>
  <c r="H11" i="2"/>
  <c r="G11" i="2"/>
  <c r="N11" i="2"/>
  <c r="F11" i="2"/>
  <c r="F9" i="4"/>
  <c r="E11" i="2"/>
  <c r="D11" i="2"/>
  <c r="C11" i="2"/>
  <c r="O31" i="2"/>
  <c r="O32" i="2"/>
  <c r="J3" i="2"/>
  <c r="C4" i="2"/>
  <c r="G4" i="2"/>
  <c r="C24" i="2"/>
  <c r="C5" i="2"/>
  <c r="G5" i="2"/>
  <c r="C25" i="2"/>
  <c r="C6" i="2"/>
  <c r="G6" i="2"/>
  <c r="C26" i="2"/>
  <c r="C3" i="2"/>
  <c r="G3" i="2"/>
  <c r="C23" i="2"/>
  <c r="G7" i="2"/>
  <c r="C27" i="2"/>
  <c r="G8" i="2"/>
  <c r="C28" i="2"/>
  <c r="C29" i="2"/>
  <c r="D24" i="2"/>
  <c r="D25" i="2"/>
  <c r="D26" i="2"/>
  <c r="D23" i="2"/>
  <c r="D27" i="2"/>
  <c r="D28" i="2"/>
  <c r="D29" i="2"/>
  <c r="E24" i="2"/>
  <c r="E25" i="2"/>
  <c r="E26" i="2"/>
  <c r="E23" i="2"/>
  <c r="E27" i="2"/>
  <c r="E28" i="2"/>
  <c r="E29" i="2"/>
  <c r="F24" i="2"/>
  <c r="F25" i="2"/>
  <c r="F26" i="2"/>
  <c r="F23" i="2"/>
  <c r="F27" i="2"/>
  <c r="F28" i="2"/>
  <c r="F29" i="2"/>
  <c r="G24" i="2"/>
  <c r="G25" i="2"/>
  <c r="G26" i="2"/>
  <c r="G23" i="2"/>
  <c r="G27" i="2"/>
  <c r="G28" i="2"/>
  <c r="G29" i="2"/>
  <c r="H24" i="2"/>
  <c r="H25" i="2"/>
  <c r="H26" i="2"/>
  <c r="H23" i="2"/>
  <c r="H27" i="2"/>
  <c r="H28" i="2"/>
  <c r="H29" i="2"/>
  <c r="I24" i="2"/>
  <c r="I25" i="2"/>
  <c r="I26" i="2"/>
  <c r="I23" i="2"/>
  <c r="I27" i="2"/>
  <c r="I28" i="2"/>
  <c r="I29" i="2"/>
  <c r="D3" i="2"/>
  <c r="J23" i="2"/>
  <c r="D4" i="2"/>
  <c r="J24" i="2"/>
  <c r="D5" i="2"/>
  <c r="J25" i="2"/>
  <c r="D6" i="2"/>
  <c r="J26" i="2"/>
  <c r="J27" i="2"/>
  <c r="J28" i="2"/>
  <c r="J29" i="2"/>
  <c r="K23" i="2"/>
  <c r="K24" i="2"/>
  <c r="K25" i="2"/>
  <c r="K26" i="2"/>
  <c r="K27" i="2"/>
  <c r="K28" i="2"/>
  <c r="K29" i="2"/>
  <c r="L23" i="2"/>
  <c r="L24" i="2"/>
  <c r="L25" i="2"/>
  <c r="L26" i="2"/>
  <c r="L27" i="2"/>
  <c r="L28" i="2"/>
  <c r="L29" i="2"/>
  <c r="E3" i="2"/>
  <c r="M23" i="2"/>
  <c r="E4" i="2"/>
  <c r="M24" i="2"/>
  <c r="E5" i="2"/>
  <c r="M25" i="2"/>
  <c r="E6" i="2"/>
  <c r="M26" i="2"/>
  <c r="M27" i="2"/>
  <c r="M28" i="2"/>
  <c r="M29" i="2"/>
  <c r="N23" i="2"/>
  <c r="N24" i="2"/>
  <c r="N25" i="2"/>
  <c r="N26" i="2"/>
  <c r="N27" i="2"/>
  <c r="N28" i="2"/>
  <c r="N29" i="2"/>
  <c r="N30" i="2"/>
  <c r="O30" i="2"/>
  <c r="O11" i="2"/>
  <c r="Q34" i="2"/>
  <c r="Q36" i="2"/>
  <c r="O29" i="2"/>
  <c r="O33" i="2"/>
  <c r="Q37" i="2"/>
  <c r="G12" i="2"/>
  <c r="G13" i="2"/>
  <c r="C21" i="2"/>
  <c r="D21" i="2"/>
  <c r="E21" i="2"/>
  <c r="F21" i="2"/>
  <c r="G21" i="2"/>
  <c r="G22" i="2"/>
  <c r="C8" i="2"/>
  <c r="G30" i="2"/>
  <c r="E32" i="2"/>
  <c r="E12" i="2"/>
  <c r="E13" i="2"/>
  <c r="E22" i="2"/>
  <c r="E30" i="2"/>
  <c r="E34" i="2"/>
  <c r="D12" i="2"/>
  <c r="D13" i="2"/>
  <c r="D22" i="2"/>
  <c r="D30" i="2"/>
  <c r="D32" i="2"/>
  <c r="D34" i="2"/>
  <c r="C12" i="2"/>
  <c r="C13" i="2"/>
  <c r="C22" i="2"/>
  <c r="C30" i="2"/>
  <c r="C32" i="2"/>
  <c r="C34" i="2"/>
  <c r="C36" i="2"/>
  <c r="D35" i="2"/>
  <c r="D36" i="2"/>
  <c r="E35" i="2"/>
  <c r="E36" i="2"/>
  <c r="F35" i="2"/>
  <c r="F32" i="2"/>
  <c r="F12" i="2"/>
  <c r="F13" i="2"/>
  <c r="F22" i="2"/>
  <c r="F30" i="2"/>
  <c r="F34" i="2"/>
  <c r="F36" i="2"/>
  <c r="G35" i="2"/>
  <c r="H12" i="2"/>
  <c r="H13" i="2"/>
  <c r="H21" i="2"/>
  <c r="H22" i="2"/>
  <c r="H30" i="2"/>
  <c r="I12" i="2"/>
  <c r="I13" i="2"/>
  <c r="I21" i="2"/>
  <c r="I22" i="2"/>
  <c r="I30" i="2"/>
  <c r="J12" i="2"/>
  <c r="J13" i="2"/>
  <c r="J21" i="2"/>
  <c r="J22" i="2"/>
  <c r="D8" i="2"/>
  <c r="J30" i="2"/>
  <c r="K12" i="2"/>
  <c r="K13" i="2"/>
  <c r="K21" i="2"/>
  <c r="K22" i="2"/>
  <c r="K30" i="2"/>
  <c r="L12" i="2"/>
  <c r="L13" i="2"/>
  <c r="L21" i="2"/>
  <c r="L22" i="2"/>
  <c r="L30" i="2"/>
  <c r="M12" i="2"/>
  <c r="M13" i="2"/>
  <c r="M21" i="2"/>
  <c r="M22" i="2"/>
  <c r="E8" i="2"/>
  <c r="M30" i="2"/>
  <c r="N12" i="2"/>
  <c r="N13" i="2"/>
  <c r="N21" i="2"/>
  <c r="N22" i="2"/>
  <c r="E37" i="2"/>
  <c r="F37" i="2"/>
  <c r="D37" i="2"/>
  <c r="C37" i="2"/>
  <c r="O36" i="2"/>
  <c r="N48" i="2"/>
  <c r="M48" i="2"/>
  <c r="O35" i="2"/>
  <c r="O34" i="2"/>
  <c r="O22" i="2"/>
  <c r="O13" i="2"/>
  <c r="O12" i="2"/>
  <c r="O14" i="2"/>
  <c r="O15" i="2"/>
  <c r="O16" i="2"/>
  <c r="O17" i="2"/>
  <c r="O18" i="2"/>
  <c r="O19" i="2"/>
  <c r="O20" i="2"/>
  <c r="O21" i="2"/>
  <c r="O23" i="2"/>
  <c r="O24" i="2"/>
  <c r="O25" i="2"/>
  <c r="O26" i="2"/>
  <c r="O27" i="2"/>
  <c r="O28" i="2"/>
  <c r="D7" i="2"/>
  <c r="E7" i="2"/>
  <c r="C7" i="2"/>
  <c r="D3" i="5"/>
  <c r="E3" i="5"/>
  <c r="L5" i="5"/>
  <c r="L4" i="5"/>
  <c r="K4" i="5"/>
  <c r="K3" i="5"/>
  <c r="L3" i="5"/>
  <c r="D5" i="5"/>
  <c r="E5" i="5"/>
  <c r="D4" i="5"/>
  <c r="E4" i="5"/>
  <c r="F8" i="4"/>
  <c r="F7" i="4"/>
  <c r="F6" i="4"/>
  <c r="F5" i="4"/>
</calcChain>
</file>

<file path=xl/comments1.xml><?xml version="1.0" encoding="utf-8"?>
<comments xmlns="http://schemas.openxmlformats.org/spreadsheetml/2006/main">
  <authors>
    <author>DJI - exp.liao</author>
  </authors>
  <commentList>
    <comment ref="D2" authorId="0">
      <text>
        <r>
          <rPr>
            <b/>
            <sz val="10"/>
            <color rgb="FF000000"/>
            <rFont val="Microsoft YaHei UI"/>
            <family val="2"/>
            <charset val="134"/>
          </rPr>
          <t>平均的</t>
        </r>
        <r>
          <rPr>
            <b/>
            <sz val="10"/>
            <color rgb="FF000000"/>
            <rFont val="Microsoft YaHei UI"/>
            <family val="2"/>
            <charset val="134"/>
          </rPr>
          <t xml:space="preserve"> </t>
        </r>
        <r>
          <rPr>
            <b/>
            <sz val="10"/>
            <color rgb="FF000000"/>
            <rFont val="等线"/>
            <family val="4"/>
            <charset val="134"/>
            <scheme val="minor"/>
          </rPr>
          <t xml:space="preserve">60%
</t>
        </r>
      </text>
    </comment>
    <comment ref="E2" authorId="0">
      <text>
        <r>
          <rPr>
            <b/>
            <sz val="10"/>
            <color rgb="FF000000"/>
            <rFont val="Microsoft YaHei UI"/>
            <family val="2"/>
            <charset val="134"/>
          </rPr>
          <t>平均的</t>
        </r>
        <r>
          <rPr>
            <b/>
            <sz val="10"/>
            <color rgb="FF000000"/>
            <rFont val="Microsoft YaHei UI"/>
            <family val="2"/>
            <charset val="134"/>
          </rPr>
          <t xml:space="preserve"> </t>
        </r>
        <r>
          <rPr>
            <b/>
            <sz val="10"/>
            <color rgb="FF000000"/>
            <rFont val="Microsoft YaHei UI"/>
            <family val="2"/>
            <charset val="134"/>
          </rPr>
          <t>300%</t>
        </r>
      </text>
    </comment>
    <comment ref="K2" authorId="0">
      <text>
        <r>
          <rPr>
            <b/>
            <sz val="10"/>
            <color rgb="FF000000"/>
            <rFont val="Microsoft YaHei UI"/>
            <family val="2"/>
            <charset val="134"/>
          </rPr>
          <t>平均的</t>
        </r>
        <r>
          <rPr>
            <b/>
            <sz val="10"/>
            <color rgb="FF000000"/>
            <rFont val="Microsoft YaHei UI"/>
            <family val="2"/>
            <charset val="134"/>
          </rPr>
          <t xml:space="preserve"> </t>
        </r>
        <r>
          <rPr>
            <b/>
            <sz val="10"/>
            <color rgb="FF000000"/>
            <rFont val="等线"/>
            <family val="4"/>
            <charset val="134"/>
          </rPr>
          <t xml:space="preserve">60%
</t>
        </r>
      </text>
    </comment>
    <comment ref="L2" authorId="0">
      <text>
        <r>
          <rPr>
            <b/>
            <sz val="10"/>
            <color rgb="FF000000"/>
            <rFont val="Microsoft YaHei UI"/>
            <family val="2"/>
            <charset val="134"/>
          </rPr>
          <t>平均的</t>
        </r>
        <r>
          <rPr>
            <b/>
            <sz val="10"/>
            <color rgb="FF000000"/>
            <rFont val="Microsoft YaHei UI"/>
            <family val="2"/>
            <charset val="134"/>
          </rPr>
          <t xml:space="preserve"> 300%</t>
        </r>
      </text>
    </comment>
  </commentList>
</comments>
</file>

<file path=xl/comments2.xml><?xml version="1.0" encoding="utf-8"?>
<comments xmlns="http://schemas.openxmlformats.org/spreadsheetml/2006/main">
  <authors>
    <author>DJI - exp.liao</author>
    <author>xb21cn</author>
  </authors>
  <commentList>
    <comment ref="E5" authorId="0">
      <text>
        <r>
          <rPr>
            <b/>
            <sz val="10"/>
            <color rgb="FF000000"/>
            <rFont val="Microsoft YaHei UI"/>
            <family val="2"/>
            <charset val="134"/>
          </rPr>
          <t>根据个人实际情况填写</t>
        </r>
      </text>
    </comment>
    <comment ref="G5" authorId="0">
      <text>
        <r>
          <rPr>
            <b/>
            <sz val="10"/>
            <color rgb="FF000000"/>
            <rFont val="Microsoft YaHei UI"/>
            <family val="2"/>
            <charset val="134"/>
          </rPr>
          <t>根据单位实际情况填写</t>
        </r>
      </text>
    </comment>
    <comment ref="B7" authorId="0">
      <text>
        <r>
          <rPr>
            <b/>
            <sz val="10"/>
            <color rgb="FF000000"/>
            <rFont val="等线"/>
            <family val="4"/>
            <charset val="134"/>
            <scheme val="minor"/>
          </rPr>
          <t>根据</t>
        </r>
        <r>
          <rPr>
            <b/>
            <sz val="10"/>
            <color rgb="FF000000"/>
            <rFont val="等线"/>
            <family val="4"/>
            <charset val="134"/>
            <scheme val="minor"/>
          </rPr>
          <t xml:space="preserve"> </t>
        </r>
        <r>
          <rPr>
            <b/>
            <sz val="10"/>
            <color rgb="FF000000"/>
            <rFont val="等线"/>
            <family val="4"/>
            <charset val="134"/>
            <scheme val="minor"/>
          </rPr>
          <t>全市</t>
        </r>
        <r>
          <rPr>
            <b/>
            <sz val="10"/>
            <color rgb="FF000000"/>
            <rFont val="等线"/>
            <family val="4"/>
            <charset val="134"/>
            <scheme val="minor"/>
          </rPr>
          <t xml:space="preserve"> </t>
        </r>
        <r>
          <rPr>
            <b/>
            <sz val="10"/>
            <color rgb="FF000000"/>
            <rFont val="等线"/>
            <family val="4"/>
            <charset val="134"/>
            <scheme val="minor"/>
          </rPr>
          <t>在岗职工平均工资</t>
        </r>
        <r>
          <rPr>
            <b/>
            <sz val="10"/>
            <color rgb="FF000000"/>
            <rFont val="等线"/>
            <family val="4"/>
            <charset val="134"/>
            <scheme val="minor"/>
          </rPr>
          <t xml:space="preserve"> </t>
        </r>
        <r>
          <rPr>
            <b/>
            <sz val="10"/>
            <color rgb="FF000000"/>
            <rFont val="等线"/>
            <family val="4"/>
            <charset val="134"/>
            <scheme val="minor"/>
          </rPr>
          <t>得到：</t>
        </r>
        <r>
          <rPr>
            <b/>
            <sz val="10"/>
            <color rgb="FF000000"/>
            <rFont val="等线"/>
            <family val="4"/>
            <charset val="134"/>
            <scheme val="minor"/>
          </rPr>
          <t xml:space="preserve">
</t>
        </r>
        <r>
          <rPr>
            <b/>
            <sz val="10"/>
            <color rgb="FF000000"/>
            <rFont val="等线"/>
            <family val="4"/>
            <charset val="134"/>
            <scheme val="minor"/>
          </rPr>
          <t xml:space="preserve">- </t>
        </r>
        <r>
          <rPr>
            <b/>
            <sz val="10"/>
            <color rgb="FF000000"/>
            <rFont val="等线"/>
            <family val="4"/>
            <charset val="134"/>
            <scheme val="minor"/>
          </rPr>
          <t>下限值为</t>
        </r>
        <r>
          <rPr>
            <b/>
            <sz val="10"/>
            <color rgb="FF000000"/>
            <rFont val="等线"/>
            <family val="4"/>
            <charset val="134"/>
            <scheme val="minor"/>
          </rPr>
          <t xml:space="preserve"> </t>
        </r>
        <r>
          <rPr>
            <b/>
            <sz val="10"/>
            <color rgb="FF000000"/>
            <rFont val="等线"/>
            <family val="4"/>
            <charset val="134"/>
            <scheme val="minor"/>
          </rPr>
          <t xml:space="preserve">60%
</t>
        </r>
        <r>
          <rPr>
            <b/>
            <sz val="10"/>
            <color rgb="FF000000"/>
            <rFont val="等线"/>
            <family val="4"/>
            <charset val="134"/>
            <scheme val="minor"/>
          </rPr>
          <t xml:space="preserve">- </t>
        </r>
        <r>
          <rPr>
            <b/>
            <sz val="10"/>
            <color rgb="FF000000"/>
            <rFont val="等线"/>
            <family val="4"/>
            <charset val="134"/>
            <scheme val="minor"/>
          </rPr>
          <t>上限值为</t>
        </r>
        <r>
          <rPr>
            <b/>
            <sz val="10"/>
            <color rgb="FF000000"/>
            <rFont val="等线"/>
            <family val="4"/>
            <charset val="134"/>
            <scheme val="minor"/>
          </rPr>
          <t xml:space="preserve"> </t>
        </r>
        <r>
          <rPr>
            <b/>
            <sz val="10"/>
            <color rgb="FF000000"/>
            <rFont val="等线"/>
            <family val="4"/>
            <charset val="134"/>
            <scheme val="minor"/>
          </rPr>
          <t xml:space="preserve">300%
</t>
        </r>
        <r>
          <rPr>
            <b/>
            <sz val="10"/>
            <color rgb="FF000000"/>
            <rFont val="等线"/>
            <family val="4"/>
            <charset val="134"/>
            <scheme val="minor"/>
          </rPr>
          <t>个人当月工资在上下限之间，按个人工资作缴纳基数</t>
        </r>
      </text>
    </comment>
    <comment ref="B8" authorId="1">
      <text>
        <r>
          <rPr>
            <b/>
            <sz val="9"/>
            <color rgb="FF000000"/>
            <rFont val="宋体"/>
            <family val="3"/>
            <charset val="134"/>
          </rPr>
          <t>根据</t>
        </r>
        <r>
          <rPr>
            <b/>
            <sz val="9"/>
            <color rgb="FF000000"/>
            <rFont val="宋体"/>
            <family val="3"/>
            <charset val="134"/>
          </rPr>
          <t xml:space="preserve"> </t>
        </r>
        <r>
          <rPr>
            <b/>
            <sz val="9"/>
            <color rgb="FF000000"/>
            <rFont val="宋体"/>
            <family val="3"/>
            <charset val="134"/>
          </rPr>
          <t>全省</t>
        </r>
        <r>
          <rPr>
            <b/>
            <sz val="9"/>
            <color rgb="FF000000"/>
            <rFont val="宋体"/>
            <family val="3"/>
            <charset val="134"/>
          </rPr>
          <t xml:space="preserve"> </t>
        </r>
        <r>
          <rPr>
            <b/>
            <sz val="9"/>
            <color rgb="FF000000"/>
            <rFont val="宋体"/>
            <family val="3"/>
            <charset val="134"/>
          </rPr>
          <t>在岗职工平均工资</t>
        </r>
        <r>
          <rPr>
            <b/>
            <sz val="9"/>
            <color rgb="FF000000"/>
            <rFont val="宋体"/>
            <family val="3"/>
            <charset val="134"/>
          </rPr>
          <t xml:space="preserve"> </t>
        </r>
        <r>
          <rPr>
            <b/>
            <sz val="9"/>
            <color rgb="FF000000"/>
            <rFont val="宋体"/>
            <family val="3"/>
            <charset val="134"/>
          </rPr>
          <t>得到：</t>
        </r>
        <r>
          <rPr>
            <b/>
            <sz val="9"/>
            <color rgb="FF000000"/>
            <rFont val="宋体"/>
            <family val="3"/>
            <charset val="134"/>
          </rPr>
          <t xml:space="preserve">
</t>
        </r>
        <r>
          <rPr>
            <b/>
            <sz val="9"/>
            <color rgb="FF000000"/>
            <rFont val="宋体"/>
            <family val="3"/>
            <charset val="134"/>
          </rPr>
          <t xml:space="preserve">- </t>
        </r>
        <r>
          <rPr>
            <b/>
            <sz val="9"/>
            <color rgb="FF000000"/>
            <rFont val="宋体"/>
            <family val="3"/>
            <charset val="134"/>
          </rPr>
          <t>下限值为</t>
        </r>
        <r>
          <rPr>
            <b/>
            <sz val="9"/>
            <color rgb="FF000000"/>
            <rFont val="宋体"/>
            <family val="3"/>
            <charset val="134"/>
          </rPr>
          <t xml:space="preserve"> 60%
</t>
        </r>
        <r>
          <rPr>
            <b/>
            <sz val="9"/>
            <color rgb="FF000000"/>
            <rFont val="宋体"/>
            <family val="3"/>
            <charset val="134"/>
          </rPr>
          <t xml:space="preserve">- </t>
        </r>
        <r>
          <rPr>
            <b/>
            <sz val="9"/>
            <color rgb="FF000000"/>
            <rFont val="宋体"/>
            <family val="3"/>
            <charset val="134"/>
          </rPr>
          <t>上限值为</t>
        </r>
        <r>
          <rPr>
            <b/>
            <sz val="9"/>
            <color rgb="FF000000"/>
            <rFont val="宋体"/>
            <family val="3"/>
            <charset val="134"/>
          </rPr>
          <t xml:space="preserve"> 300%
</t>
        </r>
        <r>
          <rPr>
            <b/>
            <sz val="9"/>
            <color rgb="FF000000"/>
            <rFont val="宋体"/>
            <family val="3"/>
            <charset val="134"/>
          </rPr>
          <t>个人当月工资在上下限之间，按个人工资作缴纳基数</t>
        </r>
      </text>
    </comment>
    <comment ref="B9" authorId="1">
      <text>
        <r>
          <rPr>
            <b/>
            <sz val="9"/>
            <color rgb="FF000000"/>
            <rFont val="宋体"/>
            <family val="3"/>
            <charset val="134"/>
          </rPr>
          <t>根据</t>
        </r>
        <r>
          <rPr>
            <b/>
            <sz val="9"/>
            <color rgb="FF000000"/>
            <rFont val="宋体"/>
            <family val="3"/>
            <charset val="134"/>
          </rPr>
          <t xml:space="preserve"> </t>
        </r>
        <r>
          <rPr>
            <b/>
            <sz val="9"/>
            <color rgb="FF000000"/>
            <rFont val="宋体"/>
            <family val="3"/>
            <charset val="134"/>
          </rPr>
          <t>全市</t>
        </r>
        <r>
          <rPr>
            <b/>
            <sz val="9"/>
            <color rgb="FF000000"/>
            <rFont val="宋体"/>
            <family val="3"/>
            <charset val="134"/>
          </rPr>
          <t xml:space="preserve"> </t>
        </r>
        <r>
          <rPr>
            <b/>
            <sz val="9"/>
            <color rgb="FF000000"/>
            <rFont val="宋体"/>
            <family val="3"/>
            <charset val="134"/>
          </rPr>
          <t>在岗职工平均工资</t>
        </r>
        <r>
          <rPr>
            <b/>
            <sz val="9"/>
            <color rgb="FF000000"/>
            <rFont val="宋体"/>
            <family val="3"/>
            <charset val="134"/>
          </rPr>
          <t xml:space="preserve"> </t>
        </r>
        <r>
          <rPr>
            <b/>
            <sz val="9"/>
            <color rgb="FF000000"/>
            <rFont val="宋体"/>
            <family val="3"/>
            <charset val="134"/>
          </rPr>
          <t>得到：</t>
        </r>
        <r>
          <rPr>
            <b/>
            <sz val="9"/>
            <color rgb="FF000000"/>
            <rFont val="宋体"/>
            <family val="3"/>
            <charset val="134"/>
          </rPr>
          <t xml:space="preserve">
</t>
        </r>
        <r>
          <rPr>
            <b/>
            <sz val="9"/>
            <color rgb="FF000000"/>
            <rFont val="宋体"/>
            <family val="3"/>
            <charset val="134"/>
          </rPr>
          <t xml:space="preserve">- </t>
        </r>
        <r>
          <rPr>
            <b/>
            <sz val="9"/>
            <color rgb="FF000000"/>
            <rFont val="宋体"/>
            <family val="3"/>
            <charset val="134"/>
          </rPr>
          <t>下限值为</t>
        </r>
        <r>
          <rPr>
            <b/>
            <sz val="9"/>
            <color rgb="FF000000"/>
            <rFont val="宋体"/>
            <family val="3"/>
            <charset val="134"/>
          </rPr>
          <t xml:space="preserve"> 60%
</t>
        </r>
        <r>
          <rPr>
            <b/>
            <sz val="9"/>
            <color rgb="FF000000"/>
            <rFont val="宋体"/>
            <family val="3"/>
            <charset val="134"/>
          </rPr>
          <t xml:space="preserve">- </t>
        </r>
        <r>
          <rPr>
            <b/>
            <sz val="9"/>
            <color rgb="FF000000"/>
            <rFont val="宋体"/>
            <family val="3"/>
            <charset val="134"/>
          </rPr>
          <t>上限值为</t>
        </r>
        <r>
          <rPr>
            <b/>
            <sz val="9"/>
            <color rgb="FF000000"/>
            <rFont val="宋体"/>
            <family val="3"/>
            <charset val="134"/>
          </rPr>
          <t xml:space="preserve"> 300%
</t>
        </r>
        <r>
          <rPr>
            <b/>
            <sz val="9"/>
            <color rgb="FF000000"/>
            <rFont val="宋体"/>
            <family val="3"/>
            <charset val="134"/>
          </rPr>
          <t>个人当月工资在上下限之间，按个人工资作缴纳基数</t>
        </r>
      </text>
    </comment>
    <comment ref="B10" authorId="1">
      <text>
        <r>
          <rPr>
            <b/>
            <sz val="9"/>
            <color rgb="FF000000"/>
            <rFont val="宋体"/>
            <family val="3"/>
            <charset val="134"/>
          </rPr>
          <t>根据</t>
        </r>
        <r>
          <rPr>
            <b/>
            <sz val="9"/>
            <color rgb="FF000000"/>
            <rFont val="宋体"/>
            <family val="3"/>
            <charset val="134"/>
          </rPr>
          <t xml:space="preserve"> </t>
        </r>
        <r>
          <rPr>
            <b/>
            <sz val="9"/>
            <color rgb="FF000000"/>
            <rFont val="宋体"/>
            <family val="3"/>
            <charset val="134"/>
          </rPr>
          <t>全市</t>
        </r>
        <r>
          <rPr>
            <b/>
            <sz val="9"/>
            <color rgb="FF000000"/>
            <rFont val="宋体"/>
            <family val="3"/>
            <charset val="134"/>
          </rPr>
          <t xml:space="preserve"> </t>
        </r>
        <r>
          <rPr>
            <b/>
            <sz val="9"/>
            <color rgb="FF000000"/>
            <rFont val="宋体"/>
            <family val="3"/>
            <charset val="134"/>
          </rPr>
          <t>在岗职工平均工资</t>
        </r>
        <r>
          <rPr>
            <b/>
            <sz val="9"/>
            <color rgb="FF000000"/>
            <rFont val="宋体"/>
            <family val="3"/>
            <charset val="134"/>
          </rPr>
          <t xml:space="preserve"> </t>
        </r>
        <r>
          <rPr>
            <b/>
            <sz val="9"/>
            <color rgb="FF000000"/>
            <rFont val="宋体"/>
            <family val="3"/>
            <charset val="134"/>
          </rPr>
          <t>得到：</t>
        </r>
        <r>
          <rPr>
            <b/>
            <sz val="9"/>
            <color rgb="FF000000"/>
            <rFont val="宋体"/>
            <family val="3"/>
            <charset val="134"/>
          </rPr>
          <t xml:space="preserve">
</t>
        </r>
        <r>
          <rPr>
            <b/>
            <sz val="9"/>
            <color rgb="FF000000"/>
            <rFont val="宋体"/>
            <family val="3"/>
            <charset val="134"/>
          </rPr>
          <t xml:space="preserve">- </t>
        </r>
        <r>
          <rPr>
            <b/>
            <sz val="9"/>
            <color rgb="FF000000"/>
            <rFont val="宋体"/>
            <family val="3"/>
            <charset val="134"/>
          </rPr>
          <t>下限值为</t>
        </r>
        <r>
          <rPr>
            <b/>
            <sz val="9"/>
            <color rgb="FF000000"/>
            <rFont val="宋体"/>
            <family val="3"/>
            <charset val="134"/>
          </rPr>
          <t xml:space="preserve"> 60%
</t>
        </r>
        <r>
          <rPr>
            <b/>
            <sz val="9"/>
            <color rgb="FF000000"/>
            <rFont val="宋体"/>
            <family val="3"/>
            <charset val="134"/>
          </rPr>
          <t xml:space="preserve">- </t>
        </r>
        <r>
          <rPr>
            <b/>
            <sz val="9"/>
            <color rgb="FF000000"/>
            <rFont val="宋体"/>
            <family val="3"/>
            <charset val="134"/>
          </rPr>
          <t>上限值为</t>
        </r>
        <r>
          <rPr>
            <b/>
            <sz val="9"/>
            <color rgb="FF000000"/>
            <rFont val="宋体"/>
            <family val="3"/>
            <charset val="134"/>
          </rPr>
          <t xml:space="preserve"> 300%
</t>
        </r>
        <r>
          <rPr>
            <b/>
            <sz val="9"/>
            <color rgb="FF000000"/>
            <rFont val="宋体"/>
            <family val="3"/>
            <charset val="134"/>
          </rPr>
          <t>个人当月工资在上下限之间，按个人工资作缴纳基数</t>
        </r>
      </text>
    </comment>
  </commentList>
</comments>
</file>

<file path=xl/comments3.xml><?xml version="1.0" encoding="utf-8"?>
<comments xmlns="http://schemas.openxmlformats.org/spreadsheetml/2006/main">
  <authors>
    <author>DJI - exp.liao</author>
  </authors>
  <commentList>
    <comment ref="B4" authorId="0">
      <text>
        <r>
          <rPr>
            <sz val="10"/>
            <color rgb="FF000000"/>
            <rFont val="Microsoft YaHei UI"/>
            <family val="2"/>
            <charset val="134"/>
          </rPr>
          <t>计算</t>
        </r>
        <r>
          <rPr>
            <sz val="10"/>
            <color rgb="FF000000"/>
            <rFont val="Microsoft YaHei UI"/>
            <family val="2"/>
            <charset val="134"/>
          </rPr>
          <t xml:space="preserve"> </t>
        </r>
        <r>
          <rPr>
            <sz val="10"/>
            <color rgb="FF000000"/>
            <rFont val="Microsoft YaHei UI"/>
            <family val="2"/>
            <charset val="134"/>
          </rPr>
          <t>五险一金</t>
        </r>
        <r>
          <rPr>
            <sz val="10"/>
            <color rgb="FF000000"/>
            <rFont val="Microsoft YaHei UI"/>
            <family val="2"/>
            <charset val="134"/>
          </rPr>
          <t xml:space="preserve"> </t>
        </r>
        <r>
          <rPr>
            <sz val="10"/>
            <color rgb="FF000000"/>
            <rFont val="Microsoft YaHei UI"/>
            <family val="2"/>
            <charset val="134"/>
          </rPr>
          <t>时的参考值</t>
        </r>
      </text>
    </comment>
  </commentList>
</comments>
</file>

<file path=xl/comments4.xml><?xml version="1.0" encoding="utf-8"?>
<comments xmlns="http://schemas.openxmlformats.org/spreadsheetml/2006/main">
  <authors>
    <author>DJI - exp.liao</author>
    <author>xb21cn</author>
  </authors>
  <commentList>
    <comment ref="F1" authorId="0">
      <text>
        <r>
          <rPr>
            <b/>
            <sz val="10"/>
            <color rgb="FF000000"/>
            <rFont val="Microsoft YaHei UI"/>
            <family val="2"/>
            <charset val="134"/>
          </rPr>
          <t>根据个人实际情况填写</t>
        </r>
      </text>
    </comment>
    <comment ref="C2" authorId="1">
      <text>
        <r>
          <rPr>
            <b/>
            <sz val="9"/>
            <color indexed="81"/>
            <rFont val="宋体"/>
            <family val="3"/>
            <charset val="134"/>
          </rPr>
          <t>个人未调整 2019 年的缴纳基数，属于特例</t>
        </r>
      </text>
    </comment>
    <comment ref="B3" authorId="1">
      <text>
        <r>
          <rPr>
            <b/>
            <sz val="9"/>
            <color rgb="FF000000"/>
            <rFont val="宋体"/>
            <family val="3"/>
            <charset val="134"/>
          </rPr>
          <t>根据</t>
        </r>
        <r>
          <rPr>
            <b/>
            <sz val="9"/>
            <color rgb="FF000000"/>
            <rFont val="宋体"/>
            <family val="3"/>
            <charset val="134"/>
          </rPr>
          <t xml:space="preserve"> </t>
        </r>
        <r>
          <rPr>
            <b/>
            <sz val="9"/>
            <color rgb="FF000000"/>
            <rFont val="宋体"/>
            <family val="3"/>
            <charset val="134"/>
          </rPr>
          <t>全市</t>
        </r>
        <r>
          <rPr>
            <b/>
            <sz val="9"/>
            <color rgb="FF000000"/>
            <rFont val="宋体"/>
            <family val="3"/>
            <charset val="134"/>
          </rPr>
          <t xml:space="preserve"> </t>
        </r>
        <r>
          <rPr>
            <b/>
            <sz val="9"/>
            <color rgb="FF000000"/>
            <rFont val="宋体"/>
            <family val="3"/>
            <charset val="134"/>
          </rPr>
          <t>在岗职工平均工资</t>
        </r>
        <r>
          <rPr>
            <b/>
            <sz val="9"/>
            <color rgb="FF000000"/>
            <rFont val="宋体"/>
            <family val="3"/>
            <charset val="134"/>
          </rPr>
          <t xml:space="preserve"> </t>
        </r>
        <r>
          <rPr>
            <b/>
            <sz val="9"/>
            <color rgb="FF000000"/>
            <rFont val="宋体"/>
            <family val="3"/>
            <charset val="134"/>
          </rPr>
          <t>得到：</t>
        </r>
        <r>
          <rPr>
            <b/>
            <sz val="9"/>
            <color rgb="FF000000"/>
            <rFont val="宋体"/>
            <family val="3"/>
            <charset val="134"/>
          </rPr>
          <t xml:space="preserve">
</t>
        </r>
        <r>
          <rPr>
            <b/>
            <sz val="9"/>
            <color rgb="FF000000"/>
            <rFont val="宋体"/>
            <family val="3"/>
            <charset val="134"/>
          </rPr>
          <t xml:space="preserve">- </t>
        </r>
        <r>
          <rPr>
            <b/>
            <sz val="9"/>
            <color rgb="FF000000"/>
            <rFont val="宋体"/>
            <family val="3"/>
            <charset val="134"/>
          </rPr>
          <t>下限值为</t>
        </r>
        <r>
          <rPr>
            <b/>
            <sz val="9"/>
            <color rgb="FF000000"/>
            <rFont val="宋体"/>
            <family val="3"/>
            <charset val="134"/>
          </rPr>
          <t xml:space="preserve"> 60%
</t>
        </r>
        <r>
          <rPr>
            <b/>
            <sz val="9"/>
            <color rgb="FF000000"/>
            <rFont val="宋体"/>
            <family val="3"/>
            <charset val="134"/>
          </rPr>
          <t xml:space="preserve">- </t>
        </r>
        <r>
          <rPr>
            <b/>
            <sz val="9"/>
            <color rgb="FF000000"/>
            <rFont val="宋体"/>
            <family val="3"/>
            <charset val="134"/>
          </rPr>
          <t>上限值为</t>
        </r>
        <r>
          <rPr>
            <b/>
            <sz val="9"/>
            <color rgb="FF000000"/>
            <rFont val="宋体"/>
            <family val="3"/>
            <charset val="134"/>
          </rPr>
          <t xml:space="preserve"> 300%
</t>
        </r>
        <r>
          <rPr>
            <b/>
            <sz val="9"/>
            <color rgb="FF000000"/>
            <rFont val="宋体"/>
            <family val="3"/>
            <charset val="134"/>
          </rPr>
          <t>个人当月工资在上下限之间，按个人工资作缴纳基数</t>
        </r>
      </text>
    </comment>
    <comment ref="B4" authorId="1">
      <text>
        <r>
          <rPr>
            <b/>
            <sz val="9"/>
            <color rgb="FF000000"/>
            <rFont val="宋体"/>
            <family val="3"/>
            <charset val="134"/>
          </rPr>
          <t>根据</t>
        </r>
        <r>
          <rPr>
            <b/>
            <sz val="9"/>
            <color rgb="FF000000"/>
            <rFont val="宋体"/>
            <family val="3"/>
            <charset val="134"/>
          </rPr>
          <t xml:space="preserve"> </t>
        </r>
        <r>
          <rPr>
            <b/>
            <sz val="9"/>
            <color rgb="FF000000"/>
            <rFont val="宋体"/>
            <family val="3"/>
            <charset val="134"/>
          </rPr>
          <t>全省</t>
        </r>
        <r>
          <rPr>
            <b/>
            <sz val="9"/>
            <color rgb="FF000000"/>
            <rFont val="宋体"/>
            <family val="3"/>
            <charset val="134"/>
          </rPr>
          <t xml:space="preserve"> </t>
        </r>
        <r>
          <rPr>
            <b/>
            <sz val="9"/>
            <color rgb="FF000000"/>
            <rFont val="宋体"/>
            <family val="3"/>
            <charset val="134"/>
          </rPr>
          <t>在岗职工平均工资</t>
        </r>
        <r>
          <rPr>
            <b/>
            <sz val="9"/>
            <color rgb="FF000000"/>
            <rFont val="宋体"/>
            <family val="3"/>
            <charset val="134"/>
          </rPr>
          <t xml:space="preserve"> </t>
        </r>
        <r>
          <rPr>
            <b/>
            <sz val="9"/>
            <color rgb="FF000000"/>
            <rFont val="宋体"/>
            <family val="3"/>
            <charset val="134"/>
          </rPr>
          <t>得到：</t>
        </r>
        <r>
          <rPr>
            <b/>
            <sz val="9"/>
            <color rgb="FF000000"/>
            <rFont val="宋体"/>
            <family val="3"/>
            <charset val="134"/>
          </rPr>
          <t xml:space="preserve">
</t>
        </r>
        <r>
          <rPr>
            <b/>
            <sz val="9"/>
            <color rgb="FF000000"/>
            <rFont val="宋体"/>
            <family val="3"/>
            <charset val="134"/>
          </rPr>
          <t xml:space="preserve">- </t>
        </r>
        <r>
          <rPr>
            <b/>
            <sz val="9"/>
            <color rgb="FF000000"/>
            <rFont val="宋体"/>
            <family val="3"/>
            <charset val="134"/>
          </rPr>
          <t>下限值为</t>
        </r>
        <r>
          <rPr>
            <b/>
            <sz val="9"/>
            <color rgb="FF000000"/>
            <rFont val="宋体"/>
            <family val="3"/>
            <charset val="134"/>
          </rPr>
          <t xml:space="preserve"> 60%
</t>
        </r>
        <r>
          <rPr>
            <b/>
            <sz val="9"/>
            <color rgb="FF000000"/>
            <rFont val="宋体"/>
            <family val="3"/>
            <charset val="134"/>
          </rPr>
          <t xml:space="preserve">- </t>
        </r>
        <r>
          <rPr>
            <b/>
            <sz val="9"/>
            <color rgb="FF000000"/>
            <rFont val="宋体"/>
            <family val="3"/>
            <charset val="134"/>
          </rPr>
          <t>上限值为</t>
        </r>
        <r>
          <rPr>
            <b/>
            <sz val="9"/>
            <color rgb="FF000000"/>
            <rFont val="宋体"/>
            <family val="3"/>
            <charset val="134"/>
          </rPr>
          <t xml:space="preserve"> 300%
</t>
        </r>
        <r>
          <rPr>
            <b/>
            <sz val="9"/>
            <color rgb="FF000000"/>
            <rFont val="宋体"/>
            <family val="3"/>
            <charset val="134"/>
          </rPr>
          <t>个人当月工资在上下限之间，按个人工资作缴纳基数</t>
        </r>
      </text>
    </comment>
    <comment ref="B5" authorId="1">
      <text>
        <r>
          <rPr>
            <b/>
            <sz val="9"/>
            <color indexed="81"/>
            <rFont val="宋体"/>
            <family val="3"/>
            <charset val="134"/>
          </rPr>
          <t>根据 全市 在岗职工平均工资 得到：
- 下限值为 60%
- 上限值为 300%
个人当月工资在上下限之间，按个人工资作缴纳基数</t>
        </r>
      </text>
    </comment>
    <comment ref="B6" authorId="1">
      <text>
        <r>
          <rPr>
            <b/>
            <sz val="9"/>
            <color indexed="81"/>
            <rFont val="宋体"/>
            <family val="3"/>
            <charset val="134"/>
          </rPr>
          <t>根据 全市 在岗职工平均工资 得到：
- 下限值为 60%
- 上限值为 300%
个人当月工资在上下限之间，按个人工资作缴纳基数</t>
        </r>
      </text>
    </comment>
    <comment ref="A10" authorId="1">
      <text>
        <r>
          <rPr>
            <b/>
            <sz val="9"/>
            <color rgb="FF000000"/>
            <rFont val="宋体"/>
            <family val="3"/>
            <charset val="134"/>
          </rPr>
          <t>个人所得税的纳税年度为每年的</t>
        </r>
        <r>
          <rPr>
            <b/>
            <sz val="9"/>
            <color rgb="FF000000"/>
            <rFont val="宋体"/>
            <family val="3"/>
            <charset val="134"/>
          </rPr>
          <t xml:space="preserve"> 1 </t>
        </r>
        <r>
          <rPr>
            <b/>
            <sz val="9"/>
            <color rgb="FF000000"/>
            <rFont val="宋体"/>
            <family val="3"/>
            <charset val="134"/>
          </rPr>
          <t>月</t>
        </r>
        <r>
          <rPr>
            <b/>
            <sz val="9"/>
            <color rgb="FF000000"/>
            <rFont val="宋体"/>
            <family val="3"/>
            <charset val="134"/>
          </rPr>
          <t xml:space="preserve"> 1 </t>
        </r>
        <r>
          <rPr>
            <b/>
            <sz val="9"/>
            <color rgb="FF000000"/>
            <rFont val="宋体"/>
            <family val="3"/>
            <charset val="134"/>
          </rPr>
          <t>日至</t>
        </r>
        <r>
          <rPr>
            <b/>
            <sz val="9"/>
            <color rgb="FF000000"/>
            <rFont val="宋体"/>
            <family val="3"/>
            <charset val="134"/>
          </rPr>
          <t xml:space="preserve"> 12 </t>
        </r>
        <r>
          <rPr>
            <b/>
            <sz val="9"/>
            <color rgb="FF000000"/>
            <rFont val="宋体"/>
            <family val="3"/>
            <charset val="134"/>
          </rPr>
          <t>月</t>
        </r>
        <r>
          <rPr>
            <b/>
            <sz val="9"/>
            <color rgb="FF000000"/>
            <rFont val="宋体"/>
            <family val="3"/>
            <charset val="134"/>
          </rPr>
          <t xml:space="preserve"> 31 </t>
        </r>
        <r>
          <rPr>
            <b/>
            <sz val="9"/>
            <color rgb="FF000000"/>
            <rFont val="宋体"/>
            <family val="3"/>
            <charset val="134"/>
          </rPr>
          <t>日的所得，即从上年</t>
        </r>
        <r>
          <rPr>
            <b/>
            <sz val="9"/>
            <color rgb="FF000000"/>
            <rFont val="宋体"/>
            <family val="3"/>
            <charset val="134"/>
          </rPr>
          <t xml:space="preserve"> 12 </t>
        </r>
        <r>
          <rPr>
            <b/>
            <sz val="9"/>
            <color rgb="FF000000"/>
            <rFont val="宋体"/>
            <family val="3"/>
            <charset val="134"/>
          </rPr>
          <t>月至当年</t>
        </r>
        <r>
          <rPr>
            <b/>
            <sz val="9"/>
            <color rgb="FF000000"/>
            <rFont val="宋体"/>
            <family val="3"/>
            <charset val="134"/>
          </rPr>
          <t xml:space="preserve"> 11 </t>
        </r>
        <r>
          <rPr>
            <b/>
            <sz val="9"/>
            <color rgb="FF000000"/>
            <rFont val="宋体"/>
            <family val="3"/>
            <charset val="134"/>
          </rPr>
          <t>月的工资</t>
        </r>
        <r>
          <rPr>
            <sz val="9"/>
            <color rgb="FF000000"/>
            <rFont val="宋体"/>
            <family val="3"/>
            <charset val="134"/>
          </rPr>
          <t xml:space="preserve">
</t>
        </r>
      </text>
    </comment>
    <comment ref="B11" authorId="0">
      <text>
        <r>
          <rPr>
            <b/>
            <sz val="10"/>
            <color rgb="FF000000"/>
            <rFont val="Microsoft YaHei UI"/>
            <family val="2"/>
            <charset val="134"/>
          </rPr>
          <t>请根据个人实际情况填写</t>
        </r>
      </text>
    </comment>
    <comment ref="A14" authorId="0">
      <text>
        <r>
          <rPr>
            <b/>
            <sz val="10"/>
            <color rgb="FF000000"/>
            <rFont val="Microsoft YaHei UI"/>
            <family val="2"/>
            <charset val="134"/>
          </rPr>
          <t>请根据个人实际情况填写</t>
        </r>
      </text>
    </comment>
    <comment ref="B19" authorId="1">
      <text>
        <r>
          <rPr>
            <b/>
            <sz val="9"/>
            <color indexed="81"/>
            <rFont val="宋体"/>
            <family val="3"/>
            <charset val="134"/>
          </rPr>
          <t>最终专项附加扣除其实算全年 12 个月累计的，因此各月是按平均分摊、还是不均等分摊影响不大。年度申报时会多退少补。
考虑到累进计税下，在年中个人累计总额可能会突破到下一挡位，故某些公司财务会把上半年专项附加扣除的部分额度挪到年中后的某个月，确保当月的个税挡位不变，这样可以避免年度申报时、员工还要去退税的麻烦。</t>
        </r>
      </text>
    </comment>
    <comment ref="B31" authorId="0">
      <text>
        <r>
          <rPr>
            <b/>
            <sz val="10"/>
            <color rgb="FF000000"/>
            <rFont val="Microsoft YaHei UI"/>
            <family val="2"/>
            <charset val="134"/>
          </rPr>
          <t>如上一年度假期结转等</t>
        </r>
        <r>
          <rPr>
            <b/>
            <sz val="10"/>
            <color rgb="FF000000"/>
            <rFont val="Microsoft YaHei UI"/>
            <family val="2"/>
            <charset val="134"/>
          </rPr>
          <t xml:space="preserve">
</t>
        </r>
        <r>
          <rPr>
            <b/>
            <sz val="10"/>
            <color rgb="FF000000"/>
            <rFont val="Microsoft YaHei UI"/>
            <family val="2"/>
            <charset val="134"/>
          </rPr>
          <t>根据个人实际情况填写</t>
        </r>
      </text>
    </comment>
    <comment ref="D31" authorId="1">
      <text>
        <r>
          <rPr>
            <b/>
            <sz val="9"/>
            <color indexed="81"/>
            <rFont val="宋体"/>
            <family val="3"/>
            <charset val="134"/>
          </rPr>
          <t>去年假期结转</t>
        </r>
      </text>
    </comment>
    <comment ref="G31" authorId="1">
      <text>
        <r>
          <rPr>
            <b/>
            <sz val="9"/>
            <color indexed="81"/>
            <rFont val="宋体"/>
            <family val="3"/>
            <charset val="134"/>
          </rPr>
          <t>去年（部分）年终奖</t>
        </r>
      </text>
    </comment>
    <comment ref="B32" authorId="0">
      <text>
        <r>
          <rPr>
            <b/>
            <sz val="10"/>
            <color rgb="FF000000"/>
            <rFont val="Microsoft YaHei UI"/>
            <family val="2"/>
            <charset val="134"/>
          </rPr>
          <t>如上一年度假期结转等</t>
        </r>
        <r>
          <rPr>
            <b/>
            <sz val="10"/>
            <color rgb="FF000000"/>
            <rFont val="Microsoft YaHei UI"/>
            <family val="2"/>
            <charset val="134"/>
          </rPr>
          <t xml:space="preserve">
</t>
        </r>
        <r>
          <rPr>
            <b/>
            <sz val="10"/>
            <color rgb="FF000000"/>
            <rFont val="Microsoft YaHei UI"/>
            <family val="2"/>
            <charset val="134"/>
          </rPr>
          <t>根据个人实际情况填写</t>
        </r>
      </text>
    </comment>
    <comment ref="B33" authorId="1">
      <text>
        <r>
          <rPr>
            <b/>
            <sz val="9"/>
            <color indexed="81"/>
            <rFont val="宋体"/>
            <family val="3"/>
            <charset val="134"/>
          </rPr>
          <t>如考勤扣钱等
根据个人实际情况填写</t>
        </r>
      </text>
    </comment>
    <comment ref="K33" authorId="1">
      <text>
        <r>
          <rPr>
            <b/>
            <sz val="9"/>
            <color indexed="81"/>
            <rFont val="宋体"/>
            <family val="3"/>
            <charset val="134"/>
          </rPr>
          <t>考勤罚款</t>
        </r>
      </text>
    </comment>
    <comment ref="A40" authorId="1">
      <text>
        <r>
          <rPr>
            <b/>
            <sz val="9"/>
            <color indexed="81"/>
            <rFont val="宋体"/>
            <family val="3"/>
            <charset val="134"/>
          </rPr>
          <t>2023 年发的是 2022 年得年终奖</t>
        </r>
      </text>
    </comment>
  </commentList>
</comments>
</file>

<file path=xl/sharedStrings.xml><?xml version="1.0" encoding="utf-8"?>
<sst xmlns="http://schemas.openxmlformats.org/spreadsheetml/2006/main" count="241" uniqueCount="180">
  <si>
    <t>五险一金类型</t>
  </si>
  <si>
    <t>个人缴纳部分</t>
  </si>
  <si>
    <t>单位缴纳部分</t>
  </si>
  <si>
    <t>计算方式</t>
  </si>
  <si>
    <t>比例/固定额</t>
  </si>
  <si>
    <t>公积金</t>
  </si>
  <si>
    <t>住房公积金</t>
  </si>
  <si>
    <t>基数*比例</t>
  </si>
  <si>
    <t>社保</t>
  </si>
  <si>
    <t>养老保险</t>
  </si>
  <si>
    <t>生育保险</t>
  </si>
  <si>
    <t>工伤保险</t>
  </si>
  <si>
    <t>固定额</t>
  </si>
  <si>
    <t>失业保险</t>
  </si>
  <si>
    <t>预扣率（%）</t>
  </si>
  <si>
    <t>速算扣除数（元）</t>
  </si>
  <si>
    <t>超过36,000元至144,000元的部分</t>
  </si>
  <si>
    <t>超过144,000元至300,000元的部分</t>
  </si>
  <si>
    <t>超过300,000元至420,000元的部分</t>
  </si>
  <si>
    <t>超过420,000元至660,000元的部分</t>
  </si>
  <si>
    <t>超过660,000元至960,000元的部分</t>
  </si>
  <si>
    <t>超过960,000元的部分</t>
  </si>
  <si>
    <t>累计税前工资</t>
    <phoneticPr fontId="1" type="noConversion"/>
  </si>
  <si>
    <t>当月税前工资</t>
    <phoneticPr fontId="1" type="noConversion"/>
  </si>
  <si>
    <t>医疗保险</t>
    <phoneticPr fontId="1" type="noConversion"/>
  </si>
  <si>
    <t>税前工资</t>
    <phoneticPr fontId="1" type="noConversion"/>
  </si>
  <si>
    <t>子女教育</t>
    <phoneticPr fontId="1" type="noConversion"/>
  </si>
  <si>
    <t>继续教育</t>
    <phoneticPr fontId="1" type="noConversion"/>
  </si>
  <si>
    <t>大病医疗</t>
    <phoneticPr fontId="1" type="noConversion"/>
  </si>
  <si>
    <t>住房贷款利息</t>
    <phoneticPr fontId="1" type="noConversion"/>
  </si>
  <si>
    <t>住房租金</t>
    <phoneticPr fontId="1" type="noConversion"/>
  </si>
  <si>
    <t>赡养老人</t>
    <phoneticPr fontId="1" type="noConversion"/>
  </si>
  <si>
    <t>3 岁以下婴幼儿照护</t>
    <phoneticPr fontId="1" type="noConversion"/>
  </si>
  <si>
    <t>公积金</t>
    <phoneticPr fontId="1" type="noConversion"/>
  </si>
  <si>
    <t>专项附加扣除</t>
    <phoneticPr fontId="1" type="noConversion"/>
  </si>
  <si>
    <t>当月实得工资</t>
    <phoneticPr fontId="1" type="noConversion"/>
  </si>
  <si>
    <t>个人所得税</t>
    <phoneticPr fontId="1" type="noConversion"/>
  </si>
  <si>
    <t>不超过36,000元的部分</t>
    <phoneticPr fontId="1" type="noConversion"/>
  </si>
  <si>
    <t>下限值（&gt;）</t>
    <phoneticPr fontId="1" type="noConversion"/>
  </si>
  <si>
    <t>上限值（&lt;=）</t>
    <phoneticPr fontId="1" type="noConversion"/>
  </si>
  <si>
    <t>MAX</t>
    <phoneticPr fontId="1" type="noConversion"/>
  </si>
  <si>
    <t>累计预扣预缴应纳税所得额</t>
    <phoneticPr fontId="1" type="noConversion"/>
  </si>
  <si>
    <t>不超过5,000元的部分</t>
    <phoneticPr fontId="1" type="noConversion"/>
  </si>
  <si>
    <t>超过5,000元至8,000元的部分</t>
    <phoneticPr fontId="1" type="noConversion"/>
  </si>
  <si>
    <t>超过8,000元至17,000元的部分</t>
    <phoneticPr fontId="1" type="noConversion"/>
  </si>
  <si>
    <t>超过17000元至30,000元的部分</t>
    <phoneticPr fontId="1" type="noConversion"/>
  </si>
  <si>
    <t>超过30,000元至40,000元的部分</t>
    <phoneticPr fontId="1" type="noConversion"/>
  </si>
  <si>
    <t>超过40,000元至60,000元的部分</t>
    <phoneticPr fontId="1" type="noConversion"/>
  </si>
  <si>
    <t>超过60,000元至85,000元的部分</t>
    <phoneticPr fontId="1" type="noConversion"/>
  </si>
  <si>
    <t>超过85,000元的部分</t>
    <phoneticPr fontId="1" type="noConversion"/>
  </si>
  <si>
    <t>月份</t>
    <phoneticPr fontId="1" type="noConversion"/>
  </si>
  <si>
    <t>累计已预扣预缴税额</t>
    <phoneticPr fontId="1" type="noConversion"/>
  </si>
  <si>
    <t>深圳市</t>
    <phoneticPr fontId="1" type="noConversion"/>
  </si>
  <si>
    <t>2023-07 后</t>
    <phoneticPr fontId="1" type="noConversion"/>
  </si>
  <si>
    <t>累计起征点扣除</t>
    <phoneticPr fontId="1" type="noConversion"/>
  </si>
  <si>
    <t>当月应扣除小计</t>
    <phoneticPr fontId="1" type="noConversion"/>
  </si>
  <si>
    <t>累计扣除小计</t>
    <phoneticPr fontId="1" type="noConversion"/>
  </si>
  <si>
    <t>失业保险</t>
    <phoneticPr fontId="1" type="noConversion"/>
  </si>
  <si>
    <t>计税</t>
    <phoneticPr fontId="1" type="noConversion"/>
  </si>
  <si>
    <t>薪资构成</t>
    <phoneticPr fontId="1" type="noConversion"/>
  </si>
  <si>
    <t>基本工资</t>
  </si>
  <si>
    <t>岗位津贴</t>
  </si>
  <si>
    <t>保密津贴</t>
  </si>
  <si>
    <t>合计</t>
    <phoneticPr fontId="1" type="noConversion"/>
  </si>
  <si>
    <t>备注</t>
    <phoneticPr fontId="1" type="noConversion"/>
  </si>
  <si>
    <r>
      <t>个人所得税</t>
    </r>
    <r>
      <rPr>
        <b/>
        <sz val="12"/>
        <color rgb="FFFF0000"/>
        <rFont val="华文宋体"/>
        <family val="1"/>
        <charset val="134"/>
      </rPr>
      <t>年</t>
    </r>
    <r>
      <rPr>
        <b/>
        <sz val="12"/>
        <color rgb="FF212733"/>
        <rFont val="华文宋体"/>
        <family val="1"/>
        <charset val="134"/>
      </rPr>
      <t>累进税率表</t>
    </r>
    <phoneticPr fontId="1" type="noConversion"/>
  </si>
  <si>
    <r>
      <t>个人所得税</t>
    </r>
    <r>
      <rPr>
        <b/>
        <sz val="12"/>
        <color rgb="FFFF0000"/>
        <rFont val="华文宋体"/>
        <family val="1"/>
        <charset val="134"/>
      </rPr>
      <t>月</t>
    </r>
    <r>
      <rPr>
        <b/>
        <sz val="12"/>
        <color rgb="FF212733"/>
        <rFont val="华文宋体"/>
        <family val="1"/>
        <charset val="134"/>
      </rPr>
      <t>累进税率表</t>
    </r>
    <phoneticPr fontId="1" type="noConversion"/>
  </si>
  <si>
    <t>五险一金扣除</t>
    <phoneticPr fontId="1" type="noConversion"/>
  </si>
  <si>
    <r>
      <t>其他</t>
    </r>
    <r>
      <rPr>
        <b/>
        <sz val="12"/>
        <color rgb="FFFF0000"/>
        <rFont val="华文宋体"/>
        <family val="1"/>
        <charset val="134"/>
      </rPr>
      <t>税前</t>
    </r>
    <r>
      <rPr>
        <b/>
        <sz val="12"/>
        <color theme="1"/>
        <rFont val="华文宋体"/>
        <family val="1"/>
        <charset val="134"/>
      </rPr>
      <t>收入</t>
    </r>
    <phoneticPr fontId="1" type="noConversion"/>
  </si>
  <si>
    <r>
      <t>其他</t>
    </r>
    <r>
      <rPr>
        <b/>
        <sz val="12"/>
        <color rgb="FFFF0000"/>
        <rFont val="华文宋体"/>
        <family val="1"/>
        <charset val="134"/>
      </rPr>
      <t>税后</t>
    </r>
    <r>
      <rPr>
        <b/>
        <sz val="12"/>
        <color theme="1"/>
        <rFont val="华文宋体"/>
        <family val="1"/>
        <charset val="134"/>
      </rPr>
      <t>支出</t>
    </r>
    <phoneticPr fontId="1" type="noConversion"/>
  </si>
  <si>
    <t>广东省</t>
    <phoneticPr fontId="1" type="noConversion"/>
  </si>
  <si>
    <t>缴纳基数</t>
    <phoneticPr fontId="1" type="noConversion"/>
  </si>
  <si>
    <t>下限值</t>
    <phoneticPr fontId="1" type="noConversion"/>
  </si>
  <si>
    <t>上限值</t>
    <phoneticPr fontId="1" type="noConversion"/>
  </si>
  <si>
    <t>城市</t>
    <phoneticPr fontId="1" type="noConversion"/>
  </si>
  <si>
    <t>省份</t>
    <phoneticPr fontId="1" type="noConversion"/>
  </si>
  <si>
    <t>年份</t>
    <phoneticPr fontId="1" type="noConversion"/>
  </si>
  <si>
    <t>最低工资标准</t>
    <phoneticPr fontId="1" type="noConversion"/>
  </si>
  <si>
    <t>未公布</t>
    <phoneticPr fontId="1" type="noConversion"/>
  </si>
  <si>
    <t>城镇非私营单位在岗职工月平均工资</t>
    <phoneticPr fontId="1" type="noConversion"/>
  </si>
  <si>
    <t>全口径城镇单位就业人员月平均工资</t>
    <phoneticPr fontId="1" type="noConversion"/>
  </si>
  <si>
    <t>社保缴费基数比例</t>
    <phoneticPr fontId="1" type="noConversion"/>
  </si>
  <si>
    <t>缴费基数来源</t>
  </si>
  <si>
    <t>缴费基数</t>
    <phoneticPr fontId="1" type="noConversion"/>
  </si>
  <si>
    <t>上下限</t>
    <phoneticPr fontId="1" type="noConversion"/>
  </si>
  <si>
    <t>无</t>
    <phoneticPr fontId="1" type="noConversion"/>
  </si>
  <si>
    <t>同医疗保险</t>
    <phoneticPr fontId="1" type="noConversion"/>
  </si>
  <si>
    <t>省/市平均工资上下限、最低工资）</t>
    <phoneticPr fontId="1" type="noConversion"/>
  </si>
  <si>
    <t>个税以年为周期、按月累计计算</t>
    <phoneticPr fontId="1" type="noConversion"/>
  </si>
  <si>
    <t>个人缴纳基数</t>
    <phoneticPr fontId="1" type="noConversion"/>
  </si>
  <si>
    <t>但是若没有主动调整，会维持上一年的方案不变</t>
    <phoneticPr fontId="1" type="noConversion"/>
  </si>
  <si>
    <t>社保每年在 6 月前有一次主动调整机会，调整后在当年 7 月生效</t>
    <phoneticPr fontId="1" type="noConversion"/>
  </si>
  <si>
    <t>深圳市</t>
    <phoneticPr fontId="1" type="noConversion"/>
  </si>
  <si>
    <r>
      <rPr>
        <sz val="12"/>
        <color rgb="FFFF0000"/>
        <rFont val="华文宋体"/>
        <family val="1"/>
        <charset val="134"/>
      </rPr>
      <t>上年度（2022） 全省</t>
    </r>
    <r>
      <rPr>
        <sz val="12"/>
        <rFont val="华文宋体"/>
        <family val="1"/>
        <charset val="134"/>
      </rPr>
      <t xml:space="preserve"> 
</t>
    </r>
    <r>
      <rPr>
        <sz val="12"/>
        <rFont val="宋体"/>
        <family val="3"/>
        <charset val="134"/>
      </rPr>
      <t>就业人员月平均工资上下限</t>
    </r>
    <phoneticPr fontId="1" type="noConversion"/>
  </si>
  <si>
    <r>
      <rPr>
        <sz val="12"/>
        <color rgb="FFFF0000"/>
        <rFont val="华文宋体"/>
        <family val="1"/>
        <charset val="134"/>
      </rPr>
      <t>上上年度（2021） 全市</t>
    </r>
    <r>
      <rPr>
        <sz val="12"/>
        <rFont val="华文宋体"/>
        <family val="1"/>
        <charset val="134"/>
      </rPr>
      <t xml:space="preserve"> 
</t>
    </r>
    <r>
      <rPr>
        <sz val="12"/>
        <rFont val="宋体"/>
        <family val="3"/>
        <charset val="134"/>
      </rPr>
      <t>就业人员月平均工资上下限</t>
    </r>
    <phoneticPr fontId="1" type="noConversion"/>
  </si>
  <si>
    <r>
      <rPr>
        <b/>
        <sz val="12"/>
        <color theme="1"/>
        <rFont val="宋体"/>
        <family val="3"/>
        <charset val="134"/>
      </rPr>
      <t>当月税</t>
    </r>
    <r>
      <rPr>
        <b/>
        <sz val="12"/>
        <color theme="1"/>
        <rFont val="华文宋体"/>
        <family val="1"/>
        <charset val="134"/>
      </rPr>
      <t>前收入小</t>
    </r>
    <r>
      <rPr>
        <b/>
        <sz val="12"/>
        <color theme="1"/>
        <rFont val="宋体"/>
        <family val="3"/>
        <charset val="134"/>
      </rPr>
      <t>计</t>
    </r>
    <phoneticPr fontId="1" type="noConversion"/>
  </si>
  <si>
    <r>
      <rPr>
        <b/>
        <sz val="12"/>
        <color theme="1"/>
        <rFont val="宋体"/>
        <family val="3"/>
        <charset val="134"/>
      </rPr>
      <t>当月税</t>
    </r>
    <r>
      <rPr>
        <b/>
        <sz val="12"/>
        <color theme="1"/>
        <rFont val="华文宋体"/>
        <family val="1"/>
        <charset val="134"/>
      </rPr>
      <t>后支出小</t>
    </r>
    <r>
      <rPr>
        <b/>
        <sz val="12"/>
        <color theme="1"/>
        <rFont val="宋体"/>
        <family val="3"/>
        <charset val="134"/>
      </rPr>
      <t>计</t>
    </r>
    <phoneticPr fontId="1" type="noConversion"/>
  </si>
  <si>
    <t>下限值</t>
    <phoneticPr fontId="1" type="noConversion"/>
  </si>
  <si>
    <t>下限值</t>
    <phoneticPr fontId="1" type="noConversion"/>
  </si>
  <si>
    <t>上限值</t>
    <phoneticPr fontId="1" type="noConversion"/>
  </si>
  <si>
    <t>上限值</t>
    <phoneticPr fontId="1" type="noConversion"/>
  </si>
  <si>
    <t>新上下限</t>
    <phoneticPr fontId="1" type="noConversion"/>
  </si>
  <si>
    <t>2023-10 后</t>
    <phoneticPr fontId="1" type="noConversion"/>
  </si>
  <si>
    <t>2023-10-01 日颁布，不知为何 2021 的月均调整了</t>
    <phoneticPr fontId="1" type="noConversion"/>
  </si>
  <si>
    <r>
      <rPr>
        <b/>
        <sz val="12"/>
        <color theme="1"/>
        <rFont val="宋体"/>
        <family val="3"/>
        <charset val="134"/>
      </rPr>
      <t>累计税</t>
    </r>
    <r>
      <rPr>
        <b/>
        <sz val="12"/>
        <color theme="1"/>
        <rFont val="华文宋体"/>
        <family val="1"/>
        <charset val="134"/>
      </rPr>
      <t>前收入</t>
    </r>
    <phoneticPr fontId="1" type="noConversion"/>
  </si>
  <si>
    <t>备注</t>
    <phoneticPr fontId="1" type="noConversion"/>
  </si>
  <si>
    <r>
      <t>月表 用于</t>
    </r>
    <r>
      <rPr>
        <sz val="12"/>
        <color theme="0"/>
        <rFont val="宋体"/>
        <family val="3"/>
        <charset val="134"/>
      </rPr>
      <t>计</t>
    </r>
    <r>
      <rPr>
        <sz val="12"/>
        <color theme="0"/>
        <rFont val="华文宋体"/>
        <family val="1"/>
        <charset val="134"/>
      </rPr>
      <t>算年终奖（即年终奖单独计税时、需除以 12 查看适用档位的税率）</t>
    </r>
    <phoneticPr fontId="1" type="noConversion"/>
  </si>
  <si>
    <r>
      <t>年表 用于</t>
    </r>
    <r>
      <rPr>
        <sz val="12"/>
        <color theme="0"/>
        <rFont val="宋体"/>
        <family val="3"/>
        <charset val="134"/>
      </rPr>
      <t>计</t>
    </r>
    <r>
      <rPr>
        <sz val="12"/>
        <color theme="0"/>
        <rFont val="华文宋体"/>
        <family val="1"/>
        <charset val="134"/>
      </rPr>
      <t>算全年</t>
    </r>
    <r>
      <rPr>
        <sz val="12"/>
        <color theme="0"/>
        <rFont val="宋体"/>
        <family val="3"/>
        <charset val="134"/>
      </rPr>
      <t>综</t>
    </r>
    <r>
      <rPr>
        <sz val="12"/>
        <color theme="0"/>
        <rFont val="华文宋体"/>
        <family val="1"/>
        <charset val="134"/>
      </rPr>
      <t>合所得（即逐月累计工</t>
    </r>
    <r>
      <rPr>
        <sz val="12"/>
        <color theme="0"/>
        <rFont val="宋体"/>
        <family val="3"/>
        <charset val="134"/>
      </rPr>
      <t>资</t>
    </r>
    <r>
      <rPr>
        <sz val="12"/>
        <color theme="0"/>
        <rFont val="华文宋体"/>
        <family val="1"/>
        <charset val="134"/>
      </rPr>
      <t>适用档位的</t>
    </r>
    <r>
      <rPr>
        <sz val="12"/>
        <color theme="0"/>
        <rFont val="宋体"/>
        <family val="3"/>
        <charset val="134"/>
      </rPr>
      <t>税</t>
    </r>
    <r>
      <rPr>
        <sz val="12"/>
        <color theme="0"/>
        <rFont val="华文宋体"/>
        <family val="1"/>
        <charset val="134"/>
      </rPr>
      <t>率）</t>
    </r>
    <phoneticPr fontId="1" type="noConversion"/>
  </si>
  <si>
    <t>税前奖金</t>
    <phoneticPr fontId="1" type="noConversion"/>
  </si>
  <si>
    <t>单独计税</t>
    <phoneticPr fontId="1" type="noConversion"/>
  </si>
  <si>
    <t>并入 2023 年计税</t>
    <phoneticPr fontId="1" type="noConversion"/>
  </si>
  <si>
    <t>单独计税月均值</t>
    <phoneticPr fontId="1" type="noConversion"/>
  </si>
  <si>
    <r>
      <t>因为是全年累计扣税，并入哪</t>
    </r>
    <r>
      <rPr>
        <sz val="12"/>
        <color theme="1"/>
        <rFont val="宋体"/>
        <family val="3"/>
        <charset val="134"/>
      </rPr>
      <t>个</t>
    </r>
    <r>
      <rPr>
        <sz val="12"/>
        <color theme="1"/>
        <rFont val="华文宋体"/>
        <family val="1"/>
        <charset val="134"/>
      </rPr>
      <t>月都可以，最终到手无影响</t>
    </r>
    <phoneticPr fontId="1" type="noConversion"/>
  </si>
  <si>
    <r>
      <rPr>
        <sz val="12"/>
        <color theme="1"/>
        <rFont val="宋体"/>
        <family val="3"/>
        <charset val="134"/>
      </rPr>
      <t>用于计算个人所得税时、对照</t>
    </r>
    <r>
      <rPr>
        <sz val="12"/>
        <color theme="1"/>
        <rFont val="华文宋体"/>
        <family val="1"/>
        <charset val="134"/>
      </rPr>
      <t xml:space="preserve"> 月表 的</t>
    </r>
    <r>
      <rPr>
        <sz val="12"/>
        <color theme="1"/>
        <rFont val="宋体"/>
        <family val="3"/>
        <charset val="134"/>
      </rPr>
      <t>税</t>
    </r>
    <r>
      <rPr>
        <sz val="12"/>
        <color theme="1"/>
        <rFont val="华文宋体"/>
        <family val="1"/>
        <charset val="134"/>
      </rPr>
      <t>率</t>
    </r>
    <r>
      <rPr>
        <sz val="12"/>
        <color theme="1"/>
        <rFont val="宋体"/>
        <family val="3"/>
        <charset val="134"/>
      </rPr>
      <t>档</t>
    </r>
    <r>
      <rPr>
        <sz val="12"/>
        <color theme="1"/>
        <rFont val="华文宋体"/>
        <family val="1"/>
        <charset val="134"/>
      </rPr>
      <t>位</t>
    </r>
    <phoneticPr fontId="1" type="noConversion"/>
  </si>
  <si>
    <t>个人所得税</t>
    <phoneticPr fontId="1" type="noConversion"/>
  </si>
  <si>
    <r>
      <t>年度</t>
    </r>
    <r>
      <rPr>
        <sz val="12"/>
        <color theme="1"/>
        <rFont val="宋体"/>
        <family val="3"/>
        <charset val="134"/>
      </rPr>
      <t>综</t>
    </r>
    <r>
      <rPr>
        <sz val="12"/>
        <color theme="1"/>
        <rFont val="华文宋体"/>
        <family val="1"/>
        <charset val="134"/>
      </rPr>
      <t>合</t>
    </r>
    <r>
      <rPr>
        <sz val="12"/>
        <color theme="1"/>
        <rFont val="宋体"/>
        <family val="3"/>
        <charset val="134"/>
      </rPr>
      <t>缴税</t>
    </r>
    <r>
      <rPr>
        <sz val="12"/>
        <color theme="1"/>
        <rFont val="华文宋体"/>
        <family val="1"/>
        <charset val="134"/>
      </rPr>
      <t/>
    </r>
    <phoneticPr fontId="1" type="noConversion"/>
  </si>
  <si>
    <r>
      <t>年</t>
    </r>
    <r>
      <rPr>
        <b/>
        <sz val="12"/>
        <color theme="0"/>
        <rFont val="宋体"/>
        <family val="3"/>
        <charset val="134"/>
      </rPr>
      <t>终奖</t>
    </r>
    <r>
      <rPr>
        <b/>
        <sz val="12"/>
        <color theme="0"/>
        <rFont val="华文宋体"/>
        <family val="1"/>
        <charset val="134"/>
      </rPr>
      <t xml:space="preserve"> 或 其他意外收入</t>
    </r>
    <phoneticPr fontId="1" type="noConversion"/>
  </si>
  <si>
    <t>速算扣除数</t>
    <phoneticPr fontId="1" type="noConversion"/>
  </si>
  <si>
    <t>实得奖金</t>
    <phoneticPr fontId="1" type="noConversion"/>
  </si>
  <si>
    <t>适用税率档位(%)</t>
    <phoneticPr fontId="1" type="noConversion"/>
  </si>
  <si>
    <t>全年共缴税</t>
    <phoneticPr fontId="1" type="noConversion"/>
  </si>
  <si>
    <t>税前年薪</t>
    <phoneticPr fontId="1" type="noConversion"/>
  </si>
  <si>
    <t>税后年薪</t>
    <phoneticPr fontId="1" type="noConversion"/>
  </si>
  <si>
    <t>全年实收入</t>
    <phoneticPr fontId="1" type="noConversion"/>
  </si>
  <si>
    <t>公司可能会拆分为 年前 和 年后发放，因为是税后，实际怎么拆都不影响</t>
    <phoneticPr fontId="1" type="noConversion"/>
  </si>
  <si>
    <r>
      <rPr>
        <b/>
        <sz val="12"/>
        <color rgb="FFFFFF00"/>
        <rFont val="宋体"/>
        <family val="3"/>
        <charset val="134"/>
      </rPr>
      <t>税</t>
    </r>
    <r>
      <rPr>
        <b/>
        <sz val="12"/>
        <color rgb="FFFFFF00"/>
        <rFont val="华文宋体"/>
        <family val="1"/>
        <charset val="134"/>
      </rPr>
      <t>前年薪+奖金</t>
    </r>
    <phoneticPr fontId="1" type="noConversion"/>
  </si>
  <si>
    <t>本表格用于计算</t>
    <phoneticPr fontId="1" type="noConversion"/>
  </si>
  <si>
    <t>若需计算其他年份的，需要根据当年政策做适量调整：</t>
    <phoneticPr fontId="1" type="noConversion"/>
  </si>
  <si>
    <t>1. 更新</t>
    <phoneticPr fontId="1" type="noConversion"/>
  </si>
  <si>
    <t>历年省市缴纳基数</t>
    <phoneticPr fontId="1" type="noConversion"/>
  </si>
  <si>
    <t>年度</t>
    <phoneticPr fontId="1" type="noConversion"/>
  </si>
  <si>
    <t>城镇职工的个人所得税</t>
    <phoneticPr fontId="1" type="noConversion"/>
  </si>
  <si>
    <t>，具体数据人社局一般会在当年的 6 月前公布（因为每年 7 月是职工调整参保基数和比例的窗口期）</t>
    <phoneticPr fontId="1" type="noConversion"/>
  </si>
  <si>
    <t>2. 更新</t>
    <phoneticPr fontId="1" type="noConversion"/>
  </si>
  <si>
    <t>历年省市缴纳比例</t>
    <phoneticPr fontId="1" type="noConversion"/>
  </si>
  <si>
    <t>3. 更新</t>
    <phoneticPr fontId="1" type="noConversion"/>
  </si>
  <si>
    <t>历年税率表</t>
    <phoneticPr fontId="1" type="noConversion"/>
  </si>
  <si>
    <t>使用方法为：</t>
    <phoneticPr fontId="1" type="noConversion"/>
  </si>
  <si>
    <t>1. 录入</t>
    <phoneticPr fontId="1" type="noConversion"/>
  </si>
  <si>
    <t>历年个人薪资结构</t>
    <phoneticPr fontId="1" type="noConversion"/>
  </si>
  <si>
    <t>，具体位置已经用红框标记好，红框外不参与计算，不需要更改</t>
    <phoneticPr fontId="1" type="noConversion"/>
  </si>
  <si>
    <t>2. 录入</t>
    <phoneticPr fontId="1" type="noConversion"/>
  </si>
  <si>
    <t>2023个税计算</t>
    <phoneticPr fontId="1" type="noConversion"/>
  </si>
  <si>
    <t>4. 复制</t>
    <phoneticPr fontId="1" type="noConversion"/>
  </si>
  <si>
    <t>副本到</t>
    <phoneticPr fontId="1" type="noConversion"/>
  </si>
  <si>
    <t xml:space="preserve"> xxxx个税计算</t>
    <phoneticPr fontId="1" type="noConversion"/>
  </si>
  <si>
    <t>5. 调整</t>
    <phoneticPr fontId="1" type="noConversion"/>
  </si>
  <si>
    <t>的公式变量位置即可，需要结合当前的个税计算方法调整，每一年都不同、甚至人社局可能年中会再更新计算方式，故没有通用模板</t>
    <phoneticPr fontId="1" type="noConversion"/>
  </si>
  <si>
    <t>《中华人民共和国个人所得税法》</t>
    <phoneticPr fontId="1" type="noConversion"/>
  </si>
  <si>
    <t>《累计预扣法》</t>
    <phoneticPr fontId="1" type="noConversion"/>
  </si>
  <si>
    <t>（基数参考</t>
    <phoneticPr fontId="1" type="noConversion"/>
  </si>
  <si>
    <t>（个人比例按实际修改）</t>
    <phoneticPr fontId="1" type="noConversion"/>
  </si>
  <si>
    <t>验算（全年汇算）</t>
    <phoneticPr fontId="1" type="noConversion"/>
  </si>
  <si>
    <r>
      <t>合</t>
    </r>
    <r>
      <rPr>
        <b/>
        <sz val="12"/>
        <color rgb="FFFF0000"/>
        <rFont val="宋体"/>
        <family val="3"/>
        <charset val="134"/>
      </rPr>
      <t>计（逐月累计）</t>
    </r>
    <phoneticPr fontId="1" type="noConversion"/>
  </si>
  <si>
    <t>，具体位置已经用红框标记好，红框外不参与计算，不需要更改</t>
    <phoneticPr fontId="1" type="noConversion"/>
  </si>
  <si>
    <t>（默认填充数据为示例数据，与任何人的真实收入无关）</t>
    <phoneticPr fontId="1" type="noConversion"/>
  </si>
  <si>
    <r>
      <t>此为示例薪资，后续每年假如根据市</t>
    </r>
    <r>
      <rPr>
        <sz val="14"/>
        <color rgb="FFFF0000"/>
        <rFont val="宋体"/>
        <family val="3"/>
        <charset val="134"/>
      </rPr>
      <t>场</t>
    </r>
    <r>
      <rPr>
        <sz val="14"/>
        <color rgb="FFFF0000"/>
        <rFont val="华文宋体"/>
        <family val="1"/>
        <charset val="134"/>
      </rPr>
      <t>自</t>
    </r>
    <r>
      <rPr>
        <sz val="14"/>
        <color rgb="FFFF0000"/>
        <rFont val="宋体"/>
        <family val="3"/>
        <charset val="134"/>
      </rPr>
      <t>动调</t>
    </r>
    <r>
      <rPr>
        <sz val="14"/>
        <color rgb="FFFF0000"/>
        <rFont val="华文宋体"/>
        <family val="1"/>
        <charset val="134"/>
      </rPr>
      <t>整</t>
    </r>
    <r>
      <rPr>
        <sz val="14"/>
        <color rgb="FFFF0000"/>
        <rFont val="宋体"/>
        <family val="3"/>
        <charset val="134"/>
      </rPr>
      <t>（每年约增长 10%）</t>
    </r>
    <phoneticPr fontId="1" type="noConversion"/>
  </si>
  <si>
    <r>
      <rPr>
        <sz val="14"/>
        <color theme="4"/>
        <rFont val="宋体"/>
        <family val="3"/>
        <charset val="134"/>
      </rPr>
      <t>自从</t>
    </r>
    <r>
      <rPr>
        <sz val="14"/>
        <color theme="4"/>
        <rFont val="华文宋体"/>
        <family val="1"/>
        <charset val="134"/>
      </rPr>
      <t>个税改革后，拆</t>
    </r>
    <r>
      <rPr>
        <sz val="14"/>
        <color theme="4"/>
        <rFont val="宋体"/>
        <family val="3"/>
        <charset val="134"/>
      </rPr>
      <t>开</t>
    </r>
    <r>
      <rPr>
        <sz val="14"/>
        <color theme="4"/>
        <rFont val="华文宋体"/>
        <family val="1"/>
        <charset val="134"/>
      </rPr>
      <t>薪</t>
    </r>
    <r>
      <rPr>
        <sz val="14"/>
        <color theme="4"/>
        <rFont val="宋体"/>
        <family val="3"/>
        <charset val="134"/>
      </rPr>
      <t>资</t>
    </r>
    <r>
      <rPr>
        <sz val="14"/>
        <color theme="4"/>
        <rFont val="华文宋体"/>
        <family val="1"/>
        <charset val="134"/>
      </rPr>
      <t>构成已</t>
    </r>
    <r>
      <rPr>
        <sz val="14"/>
        <color theme="4"/>
        <rFont val="宋体"/>
        <family val="3"/>
        <charset val="134"/>
      </rPr>
      <t>经无</t>
    </r>
    <r>
      <rPr>
        <sz val="14"/>
        <color theme="4"/>
        <rFont val="华文宋体"/>
        <family val="1"/>
        <charset val="134"/>
      </rPr>
      <t>意</t>
    </r>
    <r>
      <rPr>
        <sz val="14"/>
        <color theme="4"/>
        <rFont val="宋体"/>
        <family val="3"/>
        <charset val="134"/>
      </rPr>
      <t>义</t>
    </r>
    <r>
      <rPr>
        <sz val="14"/>
        <color theme="4"/>
        <rFont val="华文宋体"/>
        <family val="1"/>
        <charset val="134"/>
      </rPr>
      <t>了</t>
    </r>
    <phoneticPr fontId="1" type="noConversion"/>
  </si>
  <si>
    <r>
      <rPr>
        <b/>
        <sz val="12"/>
        <color theme="0"/>
        <rFont val="宋体"/>
        <family val="3"/>
        <charset val="134"/>
      </rPr>
      <t>绩</t>
    </r>
    <r>
      <rPr>
        <b/>
        <sz val="12"/>
        <color theme="0"/>
        <rFont val="华文宋体"/>
        <family val="1"/>
        <charset val="134"/>
      </rPr>
      <t>效</t>
    </r>
    <r>
      <rPr>
        <b/>
        <sz val="12"/>
        <color theme="0"/>
        <rFont val="宋体"/>
        <family val="3"/>
        <charset val="134"/>
      </rPr>
      <t>奖</t>
    </r>
    <r>
      <rPr>
        <b/>
        <sz val="12"/>
        <color theme="0"/>
        <rFont val="华文宋体"/>
        <family val="1"/>
        <charset val="134"/>
      </rPr>
      <t>金</t>
    </r>
    <phoneticPr fontId="1" type="noConversion"/>
  </si>
  <si>
    <r>
      <rPr>
        <b/>
        <sz val="12"/>
        <color rgb="FF212733"/>
        <rFont val="宋体"/>
        <family val="3"/>
        <charset val="134"/>
      </rPr>
      <t>个</t>
    </r>
    <r>
      <rPr>
        <b/>
        <sz val="12"/>
        <color rgb="FF212733"/>
        <rFont val="华文宋体"/>
        <family val="1"/>
        <charset val="134"/>
      </rPr>
      <t>人</t>
    </r>
    <r>
      <rPr>
        <b/>
        <sz val="12"/>
        <color rgb="FF212733"/>
        <rFont val="宋体"/>
        <family val="3"/>
        <charset val="134"/>
      </rPr>
      <t>缴纳</t>
    </r>
    <r>
      <rPr>
        <b/>
        <sz val="12"/>
        <color rgb="FF212733"/>
        <rFont val="华文宋体"/>
        <family val="1"/>
        <charset val="134"/>
      </rPr>
      <t>比例</t>
    </r>
    <phoneticPr fontId="1" type="noConversion"/>
  </si>
  <si>
    <r>
      <rPr>
        <sz val="12"/>
        <rFont val="宋体"/>
        <family val="3"/>
        <charset val="134"/>
      </rPr>
      <t>职</t>
    </r>
    <r>
      <rPr>
        <sz val="12"/>
        <rFont val="华文宋体"/>
        <family val="1"/>
        <charset val="134"/>
      </rPr>
      <t xml:space="preserve">工 </t>
    </r>
    <r>
      <rPr>
        <sz val="12"/>
        <color rgb="FFFF0000"/>
        <rFont val="华文宋体"/>
        <family val="1"/>
        <charset val="134"/>
      </rPr>
      <t>本月</t>
    </r>
    <r>
      <rPr>
        <sz val="12"/>
        <rFont val="华文宋体"/>
        <family val="1"/>
        <charset val="134"/>
      </rPr>
      <t xml:space="preserve"> </t>
    </r>
    <r>
      <rPr>
        <sz val="12"/>
        <rFont val="宋体"/>
        <family val="3"/>
        <charset val="134"/>
      </rPr>
      <t>税</t>
    </r>
    <r>
      <rPr>
        <sz val="12"/>
        <rFont val="华文宋体"/>
        <family val="1"/>
        <charset val="134"/>
      </rPr>
      <t>前</t>
    </r>
    <r>
      <rPr>
        <sz val="12"/>
        <rFont val="华文宋体"/>
        <family val="1"/>
        <charset val="134"/>
      </rPr>
      <t>工</t>
    </r>
    <r>
      <rPr>
        <sz val="12"/>
        <rFont val="宋体"/>
        <family val="3"/>
        <charset val="134"/>
      </rPr>
      <t>资总额</t>
    </r>
    <phoneticPr fontId="1" type="noConversion"/>
  </si>
  <si>
    <r>
      <rPr>
        <sz val="14"/>
        <color theme="4"/>
        <rFont val="宋体"/>
        <family val="3"/>
        <charset val="134"/>
      </rPr>
      <t>模拟场景：在这</t>
    </r>
    <r>
      <rPr>
        <sz val="14"/>
        <color theme="4"/>
        <rFont val="华文宋体"/>
        <family val="1"/>
        <charset val="134"/>
      </rPr>
      <t>年确定社保</t>
    </r>
    <r>
      <rPr>
        <sz val="14"/>
        <color theme="4"/>
        <rFont val="宋体"/>
        <family val="3"/>
        <charset val="134"/>
      </rPr>
      <t>缴纳</t>
    </r>
    <r>
      <rPr>
        <sz val="14"/>
        <color theme="4"/>
        <rFont val="华文宋体"/>
        <family val="1"/>
        <charset val="134"/>
      </rPr>
      <t>基</t>
    </r>
    <r>
      <rPr>
        <sz val="14"/>
        <color theme="4"/>
        <rFont val="宋体"/>
        <family val="3"/>
        <charset val="134"/>
      </rPr>
      <t>数</t>
    </r>
    <r>
      <rPr>
        <sz val="14"/>
        <color theme="4"/>
        <rFont val="华文宋体"/>
        <family val="1"/>
        <charset val="134"/>
      </rPr>
      <t>后，直到 2023 年都</t>
    </r>
    <r>
      <rPr>
        <sz val="14"/>
        <color theme="4"/>
        <rFont val="宋体"/>
        <family val="3"/>
        <charset val="134"/>
      </rPr>
      <t>没</t>
    </r>
    <r>
      <rPr>
        <sz val="14"/>
        <color theme="4"/>
        <rFont val="华文宋体"/>
        <family val="1"/>
        <charset val="134"/>
      </rPr>
      <t>有主</t>
    </r>
    <r>
      <rPr>
        <sz val="14"/>
        <color theme="4"/>
        <rFont val="宋体"/>
        <family val="3"/>
        <charset val="134"/>
      </rPr>
      <t>动调</t>
    </r>
    <r>
      <rPr>
        <sz val="14"/>
        <color theme="4"/>
        <rFont val="华文宋体"/>
        <family val="1"/>
        <charset val="134"/>
      </rPr>
      <t>整</t>
    </r>
    <phoneticPr fontId="1" type="noConversion"/>
  </si>
  <si>
    <t>【本月】</t>
    <phoneticPr fontId="1" type="noConversion"/>
  </si>
  <si>
    <t>的工资事实上是结算【上月】的，譬如 7 月份的工资，实际上是结算 6 月份的工作的；故亦有称为【上月】的，但是都是一个意思</t>
    <phoneticPr fontId="1" type="noConversion"/>
  </si>
  <si>
    <t>2023-07 前</t>
    <phoneticPr fontId="1" type="noConversion"/>
  </si>
  <si>
    <r>
      <rPr>
        <sz val="12"/>
        <color rgb="FFFF0000"/>
        <rFont val="华文宋体"/>
        <family val="1"/>
        <charset val="134"/>
      </rPr>
      <t>上年度（2022） 全市</t>
    </r>
    <r>
      <rPr>
        <sz val="12"/>
        <rFont val="华文宋体"/>
        <family val="1"/>
        <charset val="134"/>
      </rPr>
      <t xml:space="preserve"> 
</t>
    </r>
    <r>
      <rPr>
        <sz val="12"/>
        <rFont val="宋体"/>
        <family val="3"/>
        <charset val="134"/>
      </rPr>
      <t>就业人员月平均工资上下限</t>
    </r>
    <phoneticPr fontId="1" type="noConversion"/>
  </si>
  <si>
    <r>
      <rPr>
        <sz val="12"/>
        <color rgb="FFFF0000"/>
        <rFont val="华文宋体"/>
        <family val="1"/>
        <charset val="134"/>
      </rPr>
      <t>上年度（2022）</t>
    </r>
    <r>
      <rPr>
        <sz val="12"/>
        <rFont val="华文宋体"/>
        <family val="1"/>
        <charset val="134"/>
      </rPr>
      <t xml:space="preserve"> 市最低工</t>
    </r>
    <r>
      <rPr>
        <sz val="12"/>
        <rFont val="宋体"/>
        <family val="3"/>
        <charset val="134"/>
      </rPr>
      <t>资</t>
    </r>
    <phoneticPr fontId="1" type="noConversion"/>
  </si>
  <si>
    <t>若是年薪制的，按上年度的月均分计算【本月】的工资</t>
    <phoneticPr fontId="1" type="noConversion"/>
  </si>
  <si>
    <r>
      <t>这里模拟 2019-06 到 2022-06 未主动调整的场景（若</t>
    </r>
    <r>
      <rPr>
        <i/>
        <sz val="11"/>
        <color theme="8" tint="-0.249977111117893"/>
        <rFont val="宋体"/>
        <family val="3"/>
        <charset val="134"/>
      </rPr>
      <t>税</t>
    </r>
    <r>
      <rPr>
        <i/>
        <sz val="11"/>
        <color theme="8" tint="-0.249977111117893"/>
        <rFont val="华文宋体"/>
        <family val="1"/>
        <charset val="134"/>
      </rPr>
      <t>改后未主</t>
    </r>
    <r>
      <rPr>
        <i/>
        <sz val="11"/>
        <color theme="8" tint="-0.249977111117893"/>
        <rFont val="宋体"/>
        <family val="3"/>
        <charset val="134"/>
      </rPr>
      <t>动调</t>
    </r>
    <r>
      <rPr>
        <i/>
        <sz val="11"/>
        <color theme="8" tint="-0.249977111117893"/>
        <rFont val="华文宋体"/>
        <family val="1"/>
        <charset val="134"/>
      </rPr>
      <t>整，</t>
    </r>
    <r>
      <rPr>
        <i/>
        <sz val="11"/>
        <color theme="8" tint="-0.249977111117893"/>
        <rFont val="宋体"/>
        <family val="3"/>
        <charset val="134"/>
      </rPr>
      <t>还</t>
    </r>
    <r>
      <rPr>
        <i/>
        <sz val="11"/>
        <color theme="8" tint="-0.249977111117893"/>
        <rFont val="华文宋体"/>
        <family val="1"/>
        <charset val="134"/>
      </rPr>
      <t>是</t>
    </r>
    <r>
      <rPr>
        <i/>
        <sz val="11"/>
        <color theme="8" tint="-0.249977111117893"/>
        <rFont val="宋体"/>
        <family val="3"/>
        <charset val="134"/>
      </rPr>
      <t>会</t>
    </r>
    <r>
      <rPr>
        <i/>
        <sz val="11"/>
        <color theme="8" tint="-0.249977111117893"/>
        <rFont val="华文宋体"/>
        <family val="1"/>
        <charset val="134"/>
      </rPr>
      <t>按照</t>
    </r>
    <r>
      <rPr>
        <i/>
        <sz val="11"/>
        <color theme="8" tint="-0.249977111117893"/>
        <rFont val="宋体"/>
        <family val="3"/>
        <charset val="134"/>
      </rPr>
      <t>税</t>
    </r>
    <r>
      <rPr>
        <i/>
        <sz val="11"/>
        <color theme="8" tint="-0.249977111117893"/>
        <rFont val="华文宋体"/>
        <family val="1"/>
        <charset val="134"/>
      </rPr>
      <t>改前的基</t>
    </r>
    <r>
      <rPr>
        <i/>
        <sz val="11"/>
        <color theme="8" tint="-0.249977111117893"/>
        <rFont val="宋体"/>
        <family val="3"/>
        <charset val="134"/>
      </rPr>
      <t>数）</t>
    </r>
    <phoneticPr fontId="1" type="noConversion"/>
  </si>
  <si>
    <t>2022-11 月实际工资为</t>
    <phoneticPr fontId="1" type="noConversion"/>
  </si>
  <si>
    <r>
      <t>但申</t>
    </r>
    <r>
      <rPr>
        <i/>
        <sz val="10"/>
        <color theme="0" tint="-0.499984740745262"/>
        <rFont val="宋体"/>
        <family val="3"/>
        <charset val="134"/>
      </rPr>
      <t>报</t>
    </r>
    <r>
      <rPr>
        <i/>
        <sz val="10"/>
        <color theme="0" tint="-0.499984740745262"/>
        <rFont val="华文宋体"/>
        <family val="1"/>
        <charset val="134"/>
      </rPr>
      <t>的</t>
    </r>
    <r>
      <rPr>
        <i/>
        <sz val="10"/>
        <color theme="0" tint="-0.499984740745262"/>
        <rFont val="宋体"/>
        <family val="3"/>
        <charset val="134"/>
      </rPr>
      <t>为</t>
    </r>
    <r>
      <rPr>
        <i/>
        <sz val="10"/>
        <color theme="0" tint="-0.499984740745262"/>
        <rFont val="华文宋体"/>
        <family val="1"/>
        <charset val="134"/>
      </rPr>
      <t xml:space="preserve"> 基本工</t>
    </r>
    <r>
      <rPr>
        <i/>
        <sz val="10"/>
        <color theme="0" tint="-0.499984740745262"/>
        <rFont val="宋体"/>
        <family val="3"/>
        <charset val="134"/>
      </rPr>
      <t>资</t>
    </r>
    <phoneticPr fontId="1" type="noConversion"/>
  </si>
  <si>
    <r>
      <rPr>
        <sz val="12"/>
        <rFont val="宋体"/>
        <family val="3"/>
        <charset val="134"/>
      </rPr>
      <t>职</t>
    </r>
    <r>
      <rPr>
        <sz val="12"/>
        <rFont val="华文宋体"/>
        <family val="1"/>
        <charset val="134"/>
      </rPr>
      <t xml:space="preserve">工 </t>
    </r>
    <r>
      <rPr>
        <sz val="12"/>
        <color rgb="FFFF0000"/>
        <rFont val="华文宋体"/>
        <family val="1"/>
        <charset val="134"/>
      </rPr>
      <t>本月</t>
    </r>
    <r>
      <rPr>
        <sz val="12"/>
        <rFont val="华文宋体"/>
        <family val="1"/>
        <charset val="134"/>
      </rPr>
      <t xml:space="preserve"> </t>
    </r>
    <r>
      <rPr>
        <sz val="12"/>
        <rFont val="宋体"/>
        <family val="3"/>
        <charset val="134"/>
      </rPr>
      <t>税</t>
    </r>
    <r>
      <rPr>
        <sz val="12"/>
        <rFont val="华文宋体"/>
        <family val="1"/>
        <charset val="134"/>
      </rPr>
      <t>前</t>
    </r>
    <r>
      <rPr>
        <sz val="12"/>
        <color rgb="FFFF0000"/>
        <rFont val="华文宋体"/>
        <family val="1"/>
        <charset val="134"/>
      </rPr>
      <t>各</t>
    </r>
    <r>
      <rPr>
        <sz val="12"/>
        <color rgb="FFFF0000"/>
        <rFont val="宋体"/>
        <family val="3"/>
        <charset val="134"/>
      </rPr>
      <t>类</t>
    </r>
    <r>
      <rPr>
        <sz val="12"/>
        <color rgb="FFFF0000"/>
        <rFont val="华文宋体"/>
        <family val="1"/>
        <charset val="134"/>
      </rPr>
      <t>收入</t>
    </r>
    <r>
      <rPr>
        <sz val="12"/>
        <rFont val="宋体"/>
        <family val="3"/>
        <charset val="134"/>
      </rPr>
      <t>总额</t>
    </r>
    <phoneticPr fontId="1" type="noConversion"/>
  </si>
  <si>
    <r>
      <t>免征</t>
    </r>
    <r>
      <rPr>
        <b/>
        <sz val="12"/>
        <color theme="0"/>
        <rFont val="宋体"/>
        <family val="3"/>
        <charset val="134"/>
      </rPr>
      <t>税</t>
    </r>
    <r>
      <rPr>
        <b/>
        <sz val="12"/>
        <color theme="0"/>
        <rFont val="华文宋体"/>
        <family val="1"/>
        <charset val="134"/>
      </rPr>
      <t>起</t>
    </r>
    <r>
      <rPr>
        <b/>
        <sz val="12"/>
        <color theme="0"/>
        <rFont val="宋体"/>
        <family val="3"/>
        <charset val="134"/>
      </rPr>
      <t>点</t>
    </r>
    <phoneticPr fontId="1" type="noConversion"/>
  </si>
  <si>
    <t>单独计税 - 可选份额</t>
    <phoneticPr fontId="1" type="noConversion"/>
  </si>
  <si>
    <t>档位(&lt;=)</t>
    <phoneticPr fontId="1" type="noConversion"/>
  </si>
  <si>
    <r>
      <rPr>
        <b/>
        <sz val="12"/>
        <color rgb="FFFFFF00"/>
        <rFont val="宋体"/>
        <family val="3"/>
        <charset val="134"/>
      </rPr>
      <t>选择绿</t>
    </r>
    <r>
      <rPr>
        <b/>
        <sz val="12"/>
        <color rgb="FFFFFF00"/>
        <rFont val="华文宋体"/>
        <family val="1"/>
        <charset val="134"/>
      </rPr>
      <t>底</t>
    </r>
    <r>
      <rPr>
        <b/>
        <sz val="12"/>
        <color rgb="FFFFFF00"/>
        <rFont val="宋体"/>
        <family val="3"/>
        <charset val="134"/>
      </rPr>
      <t>红</t>
    </r>
    <r>
      <rPr>
        <b/>
        <sz val="12"/>
        <color rgb="FFFFFF00"/>
        <rFont val="华文宋体"/>
        <family val="1"/>
        <charset val="134"/>
      </rPr>
      <t>字依次填入 B42</t>
    </r>
    <phoneticPr fontId="1" type="noConversion"/>
  </si>
  <si>
    <r>
      <rPr>
        <b/>
        <sz val="12"/>
        <color rgb="FFFFFF00"/>
        <rFont val="宋体"/>
        <family val="3"/>
        <charset val="134"/>
      </rPr>
      <t>，观</t>
    </r>
    <r>
      <rPr>
        <b/>
        <sz val="12"/>
        <color rgb="FFFFFF00"/>
        <rFont val="华文宋体"/>
        <family val="1"/>
        <charset val="134"/>
      </rPr>
      <t>察哪</t>
    </r>
    <r>
      <rPr>
        <b/>
        <sz val="12"/>
        <color rgb="FFFFFF00"/>
        <rFont val="宋体"/>
        <family val="3"/>
        <charset val="134"/>
      </rPr>
      <t>个</t>
    </r>
    <r>
      <rPr>
        <b/>
        <sz val="12"/>
        <color rgb="FFFFFF00"/>
        <rFont val="华文宋体"/>
        <family val="1"/>
        <charset val="134"/>
      </rPr>
      <t>值可以使得 O48 出</t>
    </r>
    <r>
      <rPr>
        <b/>
        <sz val="12"/>
        <color rgb="FFFFFF00"/>
        <rFont val="宋体"/>
        <family val="3"/>
        <charset val="134"/>
      </rPr>
      <t>现</t>
    </r>
    <r>
      <rPr>
        <b/>
        <sz val="12"/>
        <color rgb="FFFFFF00"/>
        <rFont val="华文宋体"/>
        <family val="1"/>
        <charset val="134"/>
      </rPr>
      <t>最大值，</t>
    </r>
    <r>
      <rPr>
        <b/>
        <sz val="12"/>
        <color rgb="FFFFFF00"/>
        <rFont val="宋体"/>
        <family val="3"/>
        <charset val="134"/>
      </rPr>
      <t>则该单独计税</t>
    </r>
    <r>
      <rPr>
        <b/>
        <sz val="12"/>
        <color rgb="FFFFFF00"/>
        <rFont val="华文宋体"/>
        <family val="1"/>
        <charset val="134"/>
      </rPr>
      <t>的份</t>
    </r>
    <r>
      <rPr>
        <b/>
        <sz val="12"/>
        <color rgb="FFFFFF00"/>
        <rFont val="宋体"/>
        <family val="3"/>
        <charset val="134"/>
      </rPr>
      <t>额为</t>
    </r>
    <r>
      <rPr>
        <b/>
        <sz val="12"/>
        <color rgb="FFFFFF00"/>
        <rFont val="华文宋体"/>
        <family val="1"/>
        <charset val="134"/>
      </rPr>
      <t>最优</t>
    </r>
    <r>
      <rPr>
        <b/>
        <sz val="12"/>
        <color rgb="FFFFFF00"/>
        <rFont val="宋体"/>
        <family val="3"/>
        <charset val="134"/>
      </rPr>
      <t>选择</t>
    </r>
    <phoneticPr fontId="1" type="noConversion"/>
  </si>
  <si>
    <r>
      <t>根据</t>
    </r>
    <r>
      <rPr>
        <b/>
        <sz val="12"/>
        <color rgb="FFFFFF00"/>
        <rFont val="宋体"/>
        <family val="3"/>
        <charset val="134"/>
      </rPr>
      <t>个</t>
    </r>
    <r>
      <rPr>
        <b/>
        <sz val="12"/>
        <color rgb="FFFFFF00"/>
        <rFont val="华文宋体"/>
        <family val="1"/>
        <charset val="134"/>
      </rPr>
      <t>人需求</t>
    </r>
    <r>
      <rPr>
        <b/>
        <sz val="12"/>
        <color rgb="FFFFFF00"/>
        <rFont val="宋体"/>
        <family val="3"/>
        <charset val="134"/>
      </rPr>
      <t>调</t>
    </r>
    <r>
      <rPr>
        <b/>
        <sz val="12"/>
        <color rgb="FFFFFF00"/>
        <rFont val="华文宋体"/>
        <family val="1"/>
        <charset val="134"/>
      </rPr>
      <t>整，大幅影</t>
    </r>
    <r>
      <rPr>
        <b/>
        <sz val="12"/>
        <color rgb="FFFFFF00"/>
        <rFont val="宋体"/>
        <family val="3"/>
        <charset val="134"/>
      </rPr>
      <t>响税</t>
    </r>
    <r>
      <rPr>
        <b/>
        <sz val="12"/>
        <color rgb="FFFFFF00"/>
        <rFont val="华文宋体"/>
        <family val="1"/>
        <charset val="134"/>
      </rPr>
      <t>后所得，建</t>
    </r>
    <r>
      <rPr>
        <b/>
        <sz val="12"/>
        <color rgb="FFFFFF00"/>
        <rFont val="宋体"/>
        <family val="3"/>
        <charset val="134"/>
      </rPr>
      <t>议</t>
    </r>
    <r>
      <rPr>
        <b/>
        <sz val="12"/>
        <color rgb="FFFFFF00"/>
        <rFont val="华文宋体"/>
        <family val="1"/>
        <charset val="134"/>
      </rPr>
      <t>根据 B52 的建</t>
    </r>
    <r>
      <rPr>
        <b/>
        <sz val="12"/>
        <color rgb="FFFFFF00"/>
        <rFont val="宋体"/>
        <family val="3"/>
        <charset val="134"/>
      </rPr>
      <t>议选择（年度申报可以多退少补）</t>
    </r>
    <phoneticPr fontId="1" type="noConversion"/>
  </si>
  <si>
    <r>
      <t>端</t>
    </r>
    <r>
      <rPr>
        <b/>
        <sz val="12"/>
        <color theme="0"/>
        <rFont val="宋体"/>
        <family val="3"/>
        <charset val="134"/>
      </rPr>
      <t>点</t>
    </r>
    <phoneticPr fontId="1" type="noConversion"/>
  </si>
  <si>
    <t>备注: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</si>
</sst>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Red]\(0.00\)"/>
    <numFmt numFmtId="178" formatCode="yyyy\-mm\-dd;@"/>
    <numFmt numFmtId="179" formatCode="0.00_ ;[Red]\-0.00\ "/>
  </numFmts>
  <fonts count="55">
    <font>
      <sz val="12"/>
      <color theme="1"/>
      <name val="等线"/>
      <family val="2"/>
      <charset val="134"/>
      <scheme val="minor"/>
    </font>
    <font>
      <sz val="9"/>
      <name val="等线"/>
      <family val="2"/>
      <charset val="134"/>
      <scheme val="minor"/>
    </font>
    <font>
      <b/>
      <sz val="12"/>
      <color theme="1"/>
      <name val="等线"/>
      <family val="4"/>
      <charset val="134"/>
      <scheme val="minor"/>
    </font>
    <font>
      <sz val="12"/>
      <color rgb="FFFF0000"/>
      <name val="等线"/>
      <family val="2"/>
      <charset val="134"/>
      <scheme val="minor"/>
    </font>
    <font>
      <b/>
      <sz val="12"/>
      <color theme="0"/>
      <name val="等线"/>
      <family val="4"/>
      <charset val="134"/>
      <scheme val="minor"/>
    </font>
    <font>
      <b/>
      <sz val="10"/>
      <color rgb="FF000000"/>
      <name val="Microsoft YaHei UI"/>
      <family val="2"/>
      <charset val="134"/>
    </font>
    <font>
      <sz val="10"/>
      <color rgb="FF000000"/>
      <name val="Microsoft YaHei UI"/>
      <family val="2"/>
      <charset val="134"/>
    </font>
    <font>
      <u/>
      <sz val="12"/>
      <color theme="10"/>
      <name val="等线"/>
      <family val="2"/>
      <charset val="134"/>
      <scheme val="minor"/>
    </font>
    <font>
      <b/>
      <sz val="9"/>
      <color indexed="81"/>
      <name val="宋体"/>
      <family val="3"/>
      <charset val="134"/>
    </font>
    <font>
      <b/>
      <sz val="12"/>
      <color theme="0"/>
      <name val="华文宋体"/>
      <family val="1"/>
      <charset val="134"/>
    </font>
    <font>
      <sz val="12"/>
      <color theme="1"/>
      <name val="华文宋体"/>
      <family val="1"/>
      <charset val="134"/>
    </font>
    <font>
      <sz val="14"/>
      <color rgb="FF212733"/>
      <name val="华文宋体"/>
      <family val="1"/>
      <charset val="134"/>
    </font>
    <font>
      <sz val="12"/>
      <color rgb="FFFF0000"/>
      <name val="华文宋体"/>
      <family val="1"/>
      <charset val="134"/>
    </font>
    <font>
      <b/>
      <sz val="12"/>
      <color rgb="FF212733"/>
      <name val="华文宋体"/>
      <family val="1"/>
      <charset val="134"/>
    </font>
    <font>
      <sz val="12"/>
      <name val="华文宋体"/>
      <family val="1"/>
      <charset val="134"/>
    </font>
    <font>
      <b/>
      <sz val="12"/>
      <name val="华文宋体"/>
      <family val="1"/>
      <charset val="134"/>
    </font>
    <font>
      <b/>
      <sz val="12"/>
      <color rgb="FFFF0000"/>
      <name val="华文宋体"/>
      <family val="1"/>
      <charset val="134"/>
    </font>
    <font>
      <u/>
      <sz val="12"/>
      <color theme="10"/>
      <name val="华文宋体"/>
      <family val="1"/>
      <charset val="134"/>
    </font>
    <font>
      <b/>
      <sz val="12"/>
      <color theme="1"/>
      <name val="华文宋体"/>
      <family val="1"/>
      <charset val="134"/>
    </font>
    <font>
      <i/>
      <sz val="10"/>
      <color theme="0" tint="-0.34998626667073579"/>
      <name val="华文宋体"/>
      <family val="1"/>
      <charset val="134"/>
    </font>
    <font>
      <i/>
      <sz val="10"/>
      <color rgb="FFFF0000"/>
      <name val="华文宋体"/>
      <family val="1"/>
      <charset val="134"/>
    </font>
    <font>
      <b/>
      <sz val="12"/>
      <color theme="7" tint="-0.249977111117893"/>
      <name val="华文宋体"/>
      <family val="1"/>
      <charset val="134"/>
    </font>
    <font>
      <b/>
      <sz val="12"/>
      <color theme="5" tint="-0.249977111117893"/>
      <name val="华文宋体"/>
      <family val="1"/>
      <charset val="134"/>
    </font>
    <font>
      <b/>
      <sz val="9"/>
      <color rgb="FF000000"/>
      <name val="宋体"/>
      <family val="3"/>
      <charset val="134"/>
    </font>
    <font>
      <b/>
      <sz val="10"/>
      <color rgb="FF000000"/>
      <name val="等线"/>
      <family val="4"/>
      <charset val="134"/>
      <scheme val="minor"/>
    </font>
    <font>
      <b/>
      <sz val="10"/>
      <color rgb="FF000000"/>
      <name val="等线"/>
      <family val="4"/>
      <charset val="134"/>
    </font>
    <font>
      <sz val="12"/>
      <color rgb="FFFF0000"/>
      <name val="等线"/>
      <family val="4"/>
      <charset val="134"/>
      <scheme val="minor"/>
    </font>
    <font>
      <b/>
      <sz val="12"/>
      <color rgb="FFFFFF00"/>
      <name val="等线"/>
      <family val="4"/>
      <charset val="134"/>
      <scheme val="minor"/>
    </font>
    <font>
      <sz val="12"/>
      <color rgb="FFFFFF00"/>
      <name val="华文宋体"/>
      <family val="1"/>
      <charset val="134"/>
    </font>
    <font>
      <sz val="12"/>
      <color theme="0"/>
      <name val="华文宋体"/>
      <family val="1"/>
      <charset val="134"/>
    </font>
    <font>
      <sz val="9"/>
      <color rgb="FF000000"/>
      <name val="宋体"/>
      <family val="3"/>
      <charset val="134"/>
    </font>
    <font>
      <sz val="12"/>
      <name val="宋体"/>
      <family val="3"/>
      <charset val="134"/>
    </font>
    <font>
      <b/>
      <sz val="14"/>
      <color rgb="FF404040"/>
      <name val="Microsoft YaHei"/>
      <family val="2"/>
      <charset val="134"/>
    </font>
    <font>
      <b/>
      <sz val="11"/>
      <color rgb="FF404040"/>
      <name val="Microsoft YaHei"/>
      <family val="2"/>
      <charset val="134"/>
    </font>
    <font>
      <sz val="11"/>
      <color rgb="FF404040"/>
      <name val="Microsoft YaHei"/>
      <family val="2"/>
      <charset val="134"/>
    </font>
    <font>
      <i/>
      <sz val="10"/>
      <color theme="0" tint="-0.499984740745262"/>
      <name val="华文宋体"/>
      <family val="1"/>
      <charset val="134"/>
    </font>
    <font>
      <sz val="12"/>
      <color theme="0" tint="-0.499984740745262"/>
      <name val="华文宋体"/>
      <family val="1"/>
      <charset val="134"/>
    </font>
    <font>
      <i/>
      <sz val="10"/>
      <color theme="0" tint="-0.499984740745262"/>
      <name val="宋体"/>
      <family val="3"/>
      <charset val="134"/>
    </font>
    <font>
      <b/>
      <sz val="12"/>
      <color theme="1"/>
      <name val="宋体"/>
      <family val="3"/>
      <charset val="134"/>
    </font>
    <font>
      <sz val="12"/>
      <color theme="1"/>
      <name val="宋体"/>
      <family val="3"/>
      <charset val="134"/>
    </font>
    <font>
      <sz val="12"/>
      <color theme="0"/>
      <name val="宋体"/>
      <family val="3"/>
      <charset val="134"/>
    </font>
    <font>
      <b/>
      <sz val="12"/>
      <color theme="0"/>
      <name val="宋体"/>
      <family val="3"/>
      <charset val="134"/>
    </font>
    <font>
      <sz val="12"/>
      <color rgb="FFFF0000"/>
      <name val="宋体"/>
      <family val="3"/>
      <charset val="134"/>
    </font>
    <font>
      <b/>
      <sz val="12"/>
      <color rgb="FFFFFF00"/>
      <name val="华文宋体"/>
      <family val="1"/>
      <charset val="134"/>
    </font>
    <font>
      <b/>
      <sz val="12"/>
      <color rgb="FFFFFF00"/>
      <name val="宋体"/>
      <family val="3"/>
      <charset val="134"/>
    </font>
    <font>
      <sz val="12"/>
      <color theme="9" tint="-0.499984740745262"/>
      <name val="等线"/>
      <family val="2"/>
      <charset val="134"/>
      <scheme val="minor"/>
    </font>
    <font>
      <sz val="11"/>
      <color rgb="FF9C0006"/>
      <name val="等线"/>
      <family val="2"/>
      <charset val="134"/>
      <scheme val="minor"/>
    </font>
    <font>
      <b/>
      <sz val="12"/>
      <color rgb="FFFF0000"/>
      <name val="宋体"/>
      <family val="3"/>
      <charset val="134"/>
    </font>
    <font>
      <sz val="14"/>
      <color rgb="FFFF0000"/>
      <name val="华文宋体"/>
      <family val="1"/>
      <charset val="134"/>
    </font>
    <font>
      <sz val="14"/>
      <color rgb="FFFF0000"/>
      <name val="宋体"/>
      <family val="3"/>
      <charset val="134"/>
    </font>
    <font>
      <sz val="14"/>
      <color theme="4"/>
      <name val="华文宋体"/>
      <family val="1"/>
      <charset val="134"/>
    </font>
    <font>
      <sz val="14"/>
      <color theme="4"/>
      <name val="宋体"/>
      <family val="3"/>
      <charset val="134"/>
    </font>
    <font>
      <b/>
      <sz val="12"/>
      <color rgb="FF212733"/>
      <name val="宋体"/>
      <family val="3"/>
      <charset val="134"/>
    </font>
    <font>
      <i/>
      <sz val="11"/>
      <color theme="8" tint="-0.249977111117893"/>
      <name val="华文宋体"/>
      <family val="1"/>
      <charset val="134"/>
    </font>
    <font>
      <i/>
      <sz val="11"/>
      <color theme="8" tint="-0.249977111117893"/>
      <name val="宋体"/>
      <family val="3"/>
      <charset val="134"/>
    </font>
  </fonts>
  <fills count="16">
    <fill>
      <patternFill patternType="none"/>
    </fill>
    <fill>
      <patternFill patternType="gray125"/>
    </fill>
    <fill>
      <patternFill patternType="solid">
        <fgColor theme="8" tint="0.59999389629810485"/>
        <bgColor indexed="64"/>
      </patternFill>
    </fill>
    <fill>
      <patternFill patternType="solid">
        <fgColor theme="1"/>
        <bgColor indexed="64"/>
      </patternFill>
    </fill>
    <fill>
      <patternFill patternType="solid">
        <fgColor rgb="FFFF00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7030A0"/>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C7CE"/>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style="medium">
        <color rgb="FFFF0000"/>
      </right>
      <top/>
      <bottom/>
      <diagonal/>
    </border>
    <border>
      <left/>
      <right/>
      <top/>
      <bottom style="thin">
        <color rgb="FF0070C0"/>
      </bottom>
      <diagonal/>
    </border>
    <border>
      <left/>
      <right style="thin">
        <color rgb="FF0070C0"/>
      </right>
      <top/>
      <bottom/>
      <diagonal/>
    </border>
    <border>
      <left/>
      <right style="thin">
        <color rgb="FF0070C0"/>
      </right>
      <top style="thin">
        <color rgb="FF0070C0"/>
      </top>
      <bottom/>
      <diagonal/>
    </border>
    <border>
      <left/>
      <right style="thin">
        <color rgb="FF0070C0"/>
      </right>
      <top/>
      <bottom style="thin">
        <color rgb="FF0070C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46" fillId="15" borderId="0" applyNumberFormat="0" applyBorder="0" applyAlignment="0" applyProtection="0">
      <alignment vertical="center"/>
    </xf>
  </cellStyleXfs>
  <cellXfs count="228">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7" fillId="0" borderId="0" xfId="1">
      <alignment vertical="center"/>
    </xf>
    <xf numFmtId="177" fontId="3" fillId="0" borderId="0" xfId="0" applyNumberFormat="1" applyFont="1" applyAlignment="1">
      <alignment horizontal="center" vertical="center"/>
    </xf>
    <xf numFmtId="177" fontId="0" fillId="0" borderId="0" xfId="0" applyNumberFormat="1" applyAlignment="1">
      <alignment horizontal="center" vertical="center"/>
    </xf>
    <xf numFmtId="0" fontId="0" fillId="0" borderId="0" xfId="0" applyAlignment="1">
      <alignment vertical="center" wrapText="1"/>
    </xf>
    <xf numFmtId="0" fontId="9" fillId="10" borderId="0" xfId="0" applyFont="1" applyFill="1" applyAlignment="1">
      <alignment horizontal="center" vertical="center"/>
    </xf>
    <xf numFmtId="178" fontId="10" fillId="0" borderId="0" xfId="0" applyNumberFormat="1"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0" fillId="0" borderId="0" xfId="0" applyFont="1">
      <alignment vertical="center"/>
    </xf>
    <xf numFmtId="0" fontId="17" fillId="0" borderId="1" xfId="1"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6"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8" fillId="0" borderId="1" xfId="0" applyFont="1" applyBorder="1" applyAlignment="1">
      <alignment horizontal="center" vertical="center"/>
    </xf>
    <xf numFmtId="0" fontId="13" fillId="0" borderId="6" xfId="0" applyFont="1" applyFill="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center" vertical="center"/>
    </xf>
    <xf numFmtId="0" fontId="14" fillId="0" borderId="1" xfId="0" applyFont="1" applyBorder="1" applyAlignment="1">
      <alignment horizontal="center" vertical="center"/>
    </xf>
    <xf numFmtId="0" fontId="10" fillId="0" borderId="8" xfId="0" applyFont="1" applyBorder="1" applyAlignment="1">
      <alignment horizontal="center" vertical="center"/>
    </xf>
    <xf numFmtId="10" fontId="12"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Border="1" applyAlignment="1">
      <alignment horizontal="left" vertical="center"/>
    </xf>
    <xf numFmtId="0" fontId="19" fillId="0" borderId="0" xfId="0" quotePrefix="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xf>
    <xf numFmtId="176" fontId="20" fillId="0" borderId="0" xfId="0" applyNumberFormat="1" applyFont="1" applyBorder="1" applyAlignment="1">
      <alignment horizontal="center" vertical="center"/>
    </xf>
    <xf numFmtId="0" fontId="9" fillId="3" borderId="0" xfId="0" applyFont="1" applyFill="1" applyAlignment="1">
      <alignment horizontal="center" vertical="center"/>
    </xf>
    <xf numFmtId="0" fontId="9" fillId="4" borderId="0" xfId="0" applyFont="1" applyFill="1" applyAlignment="1">
      <alignment horizontal="center" vertical="center"/>
    </xf>
    <xf numFmtId="0" fontId="10" fillId="2" borderId="0" xfId="0" applyFont="1" applyFill="1" applyAlignment="1">
      <alignment horizontal="center" vertical="center"/>
    </xf>
    <xf numFmtId="177" fontId="10" fillId="0" borderId="0" xfId="0" applyNumberFormat="1" applyFont="1" applyAlignment="1">
      <alignment horizontal="center" vertical="center"/>
    </xf>
    <xf numFmtId="0" fontId="9" fillId="8" borderId="0" xfId="0" applyFont="1" applyFill="1" applyAlignment="1">
      <alignment horizontal="center" vertical="center"/>
    </xf>
    <xf numFmtId="0" fontId="10" fillId="5" borderId="0" xfId="0" applyFont="1" applyFill="1" applyAlignment="1">
      <alignment horizontal="center" vertical="center"/>
    </xf>
    <xf numFmtId="0" fontId="21" fillId="5" borderId="0" xfId="0" applyFont="1" applyFill="1" applyAlignment="1">
      <alignment horizontal="center" vertical="center"/>
    </xf>
    <xf numFmtId="0" fontId="10" fillId="6" borderId="0" xfId="0" applyFont="1" applyFill="1" applyAlignment="1">
      <alignment horizontal="center" vertical="center"/>
    </xf>
    <xf numFmtId="0" fontId="22" fillId="6" borderId="0" xfId="0" applyFont="1" applyFill="1" applyAlignment="1">
      <alignment horizontal="center" vertical="center"/>
    </xf>
    <xf numFmtId="0" fontId="18" fillId="9" borderId="0" xfId="0" applyFont="1" applyFill="1" applyAlignment="1">
      <alignment vertical="center"/>
    </xf>
    <xf numFmtId="0" fontId="18" fillId="9" borderId="0" xfId="0" applyFont="1" applyFill="1" applyAlignment="1">
      <alignment horizontal="center" vertical="center"/>
    </xf>
    <xf numFmtId="0" fontId="10" fillId="7" borderId="0" xfId="0" applyFont="1" applyFill="1" applyAlignment="1">
      <alignment horizontal="center" vertical="center"/>
    </xf>
    <xf numFmtId="4" fontId="10" fillId="0" borderId="0" xfId="0" applyNumberFormat="1" applyFont="1" applyAlignment="1">
      <alignment horizontal="center" vertical="center"/>
    </xf>
    <xf numFmtId="0" fontId="0" fillId="11" borderId="0" xfId="0" applyFill="1" applyAlignment="1">
      <alignment horizontal="center" vertical="center"/>
    </xf>
    <xf numFmtId="177" fontId="26" fillId="0" borderId="0" xfId="0" applyNumberFormat="1" applyFont="1" applyAlignment="1">
      <alignment horizontal="center" vertical="center"/>
    </xf>
    <xf numFmtId="0" fontId="14" fillId="0" borderId="8" xfId="0" applyFont="1" applyBorder="1" applyAlignment="1">
      <alignment horizontal="center" vertical="center"/>
    </xf>
    <xf numFmtId="0" fontId="4" fillId="3" borderId="0" xfId="0" applyFont="1" applyFill="1">
      <alignment vertical="center"/>
    </xf>
    <xf numFmtId="0" fontId="27" fillId="3" borderId="0" xfId="0" applyFont="1" applyFill="1">
      <alignment vertical="center"/>
    </xf>
    <xf numFmtId="0" fontId="27" fillId="3" borderId="0" xfId="0" applyFont="1" applyFill="1" applyAlignment="1">
      <alignment horizontal="center" vertical="center"/>
    </xf>
    <xf numFmtId="0" fontId="27" fillId="3" borderId="10" xfId="0" applyFont="1" applyFill="1" applyBorder="1" applyAlignment="1">
      <alignment horizontal="center" vertical="center"/>
    </xf>
    <xf numFmtId="0" fontId="0" fillId="6" borderId="0" xfId="0" applyFill="1" applyAlignment="1">
      <alignment horizontal="center" vertical="center"/>
    </xf>
    <xf numFmtId="0" fontId="10" fillId="0" borderId="5" xfId="0" applyFont="1" applyBorder="1" applyAlignment="1">
      <alignment horizontal="center" vertical="center"/>
    </xf>
    <xf numFmtId="0" fontId="3" fillId="0" borderId="0" xfId="0" applyFont="1">
      <alignment vertical="center"/>
    </xf>
    <xf numFmtId="0" fontId="26" fillId="0" borderId="0" xfId="0" applyFont="1">
      <alignment vertical="center"/>
    </xf>
    <xf numFmtId="9" fontId="12" fillId="0" borderId="0" xfId="0" applyNumberFormat="1" applyFont="1" applyBorder="1" applyAlignment="1">
      <alignment horizontal="center" vertical="center"/>
    </xf>
    <xf numFmtId="9" fontId="14" fillId="0" borderId="6" xfId="0" applyNumberFormat="1" applyFont="1" applyBorder="1" applyAlignment="1">
      <alignment horizontal="center" vertical="center"/>
    </xf>
    <xf numFmtId="0" fontId="14" fillId="0" borderId="6" xfId="0" applyFont="1" applyBorder="1" applyAlignment="1">
      <alignment horizontal="center" vertical="center"/>
    </xf>
    <xf numFmtId="10" fontId="14" fillId="0" borderId="9"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0" fillId="7" borderId="0" xfId="0" applyFont="1" applyFill="1" applyAlignment="1">
      <alignment horizontal="center" vertical="center"/>
    </xf>
    <xf numFmtId="0" fontId="10" fillId="5" borderId="0" xfId="0" applyFont="1" applyFill="1" applyAlignment="1">
      <alignment horizontal="center" vertical="center"/>
    </xf>
    <xf numFmtId="0" fontId="10" fillId="6" borderId="0" xfId="0" applyFont="1" applyFill="1" applyAlignment="1">
      <alignment horizontal="center" vertical="center"/>
    </xf>
    <xf numFmtId="0" fontId="10" fillId="0" borderId="0" xfId="0" applyFont="1" applyBorder="1">
      <alignment vertical="center"/>
    </xf>
    <xf numFmtId="0" fontId="1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8" fillId="0" borderId="0" xfId="0" applyFont="1" applyBorder="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7" fillId="0" borderId="0" xfId="1" applyAlignment="1">
      <alignment horizontal="center" vertical="center"/>
    </xf>
    <xf numFmtId="0" fontId="14" fillId="0" borderId="1" xfId="0" applyFont="1" applyBorder="1" applyAlignment="1">
      <alignment horizontal="center" vertical="center" wrapText="1"/>
    </xf>
    <xf numFmtId="0" fontId="35" fillId="0" borderId="0" xfId="0" applyFont="1" applyBorder="1" applyAlignment="1">
      <alignment horizontal="center" vertical="center"/>
    </xf>
    <xf numFmtId="9" fontId="36" fillId="0" borderId="0" xfId="0" applyNumberFormat="1" applyFont="1" applyBorder="1" applyAlignment="1">
      <alignment horizontal="center" vertical="center"/>
    </xf>
    <xf numFmtId="177" fontId="14" fillId="0" borderId="0" xfId="0" applyNumberFormat="1" applyFont="1" applyAlignment="1">
      <alignment horizontal="center" vertical="center"/>
    </xf>
    <xf numFmtId="0" fontId="0" fillId="9" borderId="0" xfId="0" applyFill="1" applyAlignment="1">
      <alignment horizontal="center" vertical="center"/>
    </xf>
    <xf numFmtId="0" fontId="28" fillId="0" borderId="0" xfId="0" applyFont="1" applyFill="1">
      <alignment vertical="center"/>
    </xf>
    <xf numFmtId="0" fontId="16" fillId="6" borderId="0" xfId="0" applyFont="1" applyFill="1" applyAlignment="1">
      <alignment horizontal="center" vertical="center"/>
    </xf>
    <xf numFmtId="177" fontId="10" fillId="0" borderId="0" xfId="0" applyNumberFormat="1" applyFont="1">
      <alignment vertical="center"/>
    </xf>
    <xf numFmtId="0" fontId="10" fillId="0" borderId="0" xfId="0" applyFont="1" applyAlignment="1">
      <alignment horizontal="left" vertical="center"/>
    </xf>
    <xf numFmtId="177" fontId="10" fillId="13" borderId="0" xfId="0" applyNumberFormat="1" applyFont="1" applyFill="1" applyAlignment="1">
      <alignment horizontal="center" vertical="center"/>
    </xf>
    <xf numFmtId="0" fontId="10" fillId="13" borderId="0" xfId="0" applyFont="1" applyFill="1">
      <alignment vertical="center"/>
    </xf>
    <xf numFmtId="0" fontId="10" fillId="0" borderId="0" xfId="0" applyFont="1" applyAlignment="1">
      <alignment vertical="center"/>
    </xf>
    <xf numFmtId="177" fontId="10" fillId="14" borderId="0" xfId="0" applyNumberFormat="1" applyFont="1" applyFill="1" applyAlignment="1">
      <alignment horizontal="center" vertical="center"/>
    </xf>
    <xf numFmtId="0" fontId="10" fillId="14" borderId="0" xfId="0" applyFont="1" applyFill="1">
      <alignment vertical="center"/>
    </xf>
    <xf numFmtId="177" fontId="10" fillId="7" borderId="0" xfId="0" applyNumberFormat="1" applyFont="1" applyFill="1" applyAlignment="1">
      <alignment horizontal="center" vertical="center"/>
    </xf>
    <xf numFmtId="0" fontId="10" fillId="7" borderId="0" xfId="0" applyFont="1" applyFill="1">
      <alignment vertical="center"/>
    </xf>
    <xf numFmtId="0" fontId="10" fillId="14" borderId="0" xfId="0" applyFont="1" applyFill="1" applyAlignment="1">
      <alignment horizontal="center" vertical="center"/>
    </xf>
    <xf numFmtId="0" fontId="39" fillId="6" borderId="0" xfId="0" applyFont="1" applyFill="1" applyAlignment="1">
      <alignment horizontal="center" vertical="center"/>
    </xf>
    <xf numFmtId="177" fontId="12" fillId="0" borderId="0" xfId="0" applyNumberFormat="1" applyFont="1" applyBorder="1" applyAlignment="1">
      <alignment horizontal="center" vertical="center"/>
    </xf>
    <xf numFmtId="177" fontId="12" fillId="0" borderId="11" xfId="0" applyNumberFormat="1" applyFont="1" applyBorder="1" applyAlignment="1">
      <alignment horizontal="center" vertical="center"/>
    </xf>
    <xf numFmtId="177" fontId="12" fillId="0" borderId="12" xfId="0" applyNumberFormat="1" applyFont="1" applyBorder="1" applyAlignment="1">
      <alignment horizontal="center" vertical="center"/>
    </xf>
    <xf numFmtId="177" fontId="12" fillId="0" borderId="13" xfId="0" applyNumberFormat="1" applyFont="1" applyBorder="1" applyAlignment="1">
      <alignment horizontal="center" vertical="center"/>
    </xf>
    <xf numFmtId="177" fontId="12" fillId="0" borderId="14" xfId="0" applyNumberFormat="1" applyFont="1" applyBorder="1" applyAlignment="1">
      <alignment horizontal="center" vertical="center"/>
    </xf>
    <xf numFmtId="177" fontId="12" fillId="0" borderId="15" xfId="0" applyNumberFormat="1" applyFont="1" applyBorder="1" applyAlignment="1">
      <alignment horizontal="center" vertical="center"/>
    </xf>
    <xf numFmtId="177" fontId="12" fillId="0" borderId="16" xfId="0" applyNumberFormat="1" applyFont="1" applyBorder="1" applyAlignment="1">
      <alignment horizontal="center" vertical="center"/>
    </xf>
    <xf numFmtId="177" fontId="12" fillId="0" borderId="17" xfId="0" applyNumberFormat="1" applyFont="1" applyBorder="1" applyAlignment="1">
      <alignment horizontal="center" vertical="center"/>
    </xf>
    <xf numFmtId="177" fontId="12" fillId="0" borderId="18"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20" xfId="0" applyNumberFormat="1" applyFont="1" applyBorder="1" applyAlignment="1">
      <alignment horizontal="center" vertical="center"/>
    </xf>
    <xf numFmtId="177" fontId="12" fillId="0" borderId="21" xfId="0" applyNumberFormat="1" applyFont="1" applyBorder="1" applyAlignment="1">
      <alignment horizontal="center" vertical="center"/>
    </xf>
    <xf numFmtId="177" fontId="12" fillId="0" borderId="22" xfId="0" applyNumberFormat="1" applyFont="1" applyBorder="1" applyAlignment="1">
      <alignment horizontal="center" vertical="center"/>
    </xf>
    <xf numFmtId="177" fontId="12" fillId="0" borderId="23" xfId="0" applyNumberFormat="1" applyFont="1" applyBorder="1" applyAlignment="1">
      <alignment horizontal="center" vertical="center"/>
    </xf>
    <xf numFmtId="0" fontId="0" fillId="12" borderId="14" xfId="0" applyFill="1" applyBorder="1">
      <alignment vertical="center"/>
    </xf>
    <xf numFmtId="0" fontId="0" fillId="12" borderId="15" xfId="0" applyFill="1" applyBorder="1">
      <alignment vertical="center"/>
    </xf>
    <xf numFmtId="0" fontId="0" fillId="12" borderId="15" xfId="0" applyFill="1" applyBorder="1" applyAlignment="1">
      <alignment horizontal="center" vertical="center"/>
    </xf>
    <xf numFmtId="0" fontId="0" fillId="12" borderId="16" xfId="0" applyFill="1" applyBorder="1">
      <alignment vertical="center"/>
    </xf>
    <xf numFmtId="0" fontId="0" fillId="12" borderId="17" xfId="0" applyFill="1" applyBorder="1">
      <alignment vertical="center"/>
    </xf>
    <xf numFmtId="0" fontId="0" fillId="12" borderId="0" xfId="0" applyFill="1" applyBorder="1" applyAlignment="1">
      <alignment horizontal="right" vertical="center"/>
    </xf>
    <xf numFmtId="0" fontId="3" fillId="12" borderId="0" xfId="0" applyFont="1" applyFill="1" applyBorder="1" applyAlignment="1">
      <alignment horizontal="center" vertical="center"/>
    </xf>
    <xf numFmtId="0" fontId="0" fillId="12" borderId="0" xfId="0" applyFill="1" applyBorder="1" applyAlignment="1">
      <alignment horizontal="center" vertical="center"/>
    </xf>
    <xf numFmtId="0" fontId="0" fillId="12" borderId="0" xfId="0" applyFill="1" applyBorder="1">
      <alignment vertical="center"/>
    </xf>
    <xf numFmtId="0" fontId="0" fillId="12" borderId="18" xfId="0" applyFill="1" applyBorder="1">
      <alignment vertical="center"/>
    </xf>
    <xf numFmtId="0" fontId="0" fillId="12" borderId="0" xfId="0" applyFill="1" applyBorder="1" applyAlignment="1">
      <alignment horizontal="left" vertical="center"/>
    </xf>
    <xf numFmtId="0" fontId="7" fillId="12" borderId="0" xfId="1" applyFill="1" applyBorder="1" applyAlignment="1">
      <alignment horizontal="center" vertical="center"/>
    </xf>
    <xf numFmtId="0" fontId="7" fillId="12" borderId="0" xfId="1" quotePrefix="1" applyFill="1" applyBorder="1" applyAlignment="1">
      <alignment horizontal="center" vertical="center"/>
    </xf>
    <xf numFmtId="0" fontId="0" fillId="12" borderId="19" xfId="0" applyFill="1" applyBorder="1">
      <alignment vertical="center"/>
    </xf>
    <xf numFmtId="0" fontId="0" fillId="12" borderId="20" xfId="0" applyFill="1" applyBorder="1" applyAlignment="1">
      <alignment horizontal="right" vertical="center"/>
    </xf>
    <xf numFmtId="0" fontId="0" fillId="12" borderId="20" xfId="0" applyFill="1" applyBorder="1" applyAlignment="1">
      <alignment horizontal="center" vertical="center"/>
    </xf>
    <xf numFmtId="0" fontId="0" fillId="12" borderId="20" xfId="0" applyFill="1" applyBorder="1">
      <alignment vertical="center"/>
    </xf>
    <xf numFmtId="0" fontId="0" fillId="12" borderId="21" xfId="0" applyFill="1" applyBorder="1">
      <alignment vertical="center"/>
    </xf>
    <xf numFmtId="0" fontId="45" fillId="12" borderId="0" xfId="0" applyFont="1" applyFill="1" applyBorder="1">
      <alignment vertical="center"/>
    </xf>
    <xf numFmtId="0" fontId="45" fillId="12" borderId="0" xfId="0" applyFont="1" applyFill="1" applyBorder="1" applyAlignment="1">
      <alignment horizontal="center" vertical="center"/>
    </xf>
    <xf numFmtId="177" fontId="10" fillId="0" borderId="0" xfId="0" applyNumberFormat="1" applyFont="1" applyBorder="1" applyAlignment="1">
      <alignment horizontal="center" vertical="center"/>
    </xf>
    <xf numFmtId="0" fontId="7" fillId="12" borderId="0" xfId="1" applyFill="1" applyBorder="1">
      <alignment vertical="center"/>
    </xf>
    <xf numFmtId="0" fontId="0" fillId="0" borderId="25" xfId="0" applyBorder="1">
      <alignment vertical="center"/>
    </xf>
    <xf numFmtId="0" fontId="0" fillId="0" borderId="26" xfId="0" applyBorder="1">
      <alignment vertical="center"/>
    </xf>
    <xf numFmtId="0" fontId="0" fillId="0" borderId="25" xfId="0" applyBorder="1" applyAlignment="1">
      <alignment horizontal="center" vertical="center"/>
    </xf>
    <xf numFmtId="0" fontId="0" fillId="12" borderId="27" xfId="0" applyFill="1" applyBorder="1">
      <alignment vertical="center"/>
    </xf>
    <xf numFmtId="0" fontId="0" fillId="12" borderId="26" xfId="0" applyFill="1" applyBorder="1">
      <alignment vertical="center"/>
    </xf>
    <xf numFmtId="0" fontId="0" fillId="12" borderId="25" xfId="0" applyFill="1" applyBorder="1">
      <alignment vertical="center"/>
    </xf>
    <xf numFmtId="0" fontId="0" fillId="12" borderId="25" xfId="0" applyFill="1" applyBorder="1" applyAlignment="1">
      <alignment horizontal="center" vertical="center"/>
    </xf>
    <xf numFmtId="0" fontId="0" fillId="12" borderId="28" xfId="0" applyFill="1" applyBorder="1">
      <alignment vertical="center"/>
    </xf>
    <xf numFmtId="0" fontId="4" fillId="3" borderId="10" xfId="0" applyFont="1" applyFill="1" applyBorder="1" applyAlignment="1">
      <alignment horizontal="right" vertical="center"/>
    </xf>
    <xf numFmtId="0" fontId="46" fillId="15" borderId="22" xfId="2" applyBorder="1" applyAlignment="1">
      <alignment horizontal="center" vertical="center"/>
    </xf>
    <xf numFmtId="177" fontId="10" fillId="0" borderId="24" xfId="0" applyNumberFormat="1" applyFont="1" applyBorder="1" applyAlignment="1">
      <alignment horizontal="center" vertical="center"/>
    </xf>
    <xf numFmtId="0" fontId="10" fillId="0" borderId="24" xfId="0" applyFont="1" applyBorder="1">
      <alignment vertical="center"/>
    </xf>
    <xf numFmtId="177" fontId="10" fillId="0" borderId="23" xfId="0" applyNumberFormat="1" applyFont="1" applyBorder="1" applyAlignment="1">
      <alignment horizontal="center" vertical="center"/>
    </xf>
    <xf numFmtId="0" fontId="43" fillId="3" borderId="14" xfId="0" applyFont="1" applyFill="1" applyBorder="1" applyAlignment="1">
      <alignment horizontal="center" vertical="center"/>
    </xf>
    <xf numFmtId="0" fontId="43" fillId="3" borderId="15" xfId="0" applyFont="1" applyFill="1" applyBorder="1" applyAlignment="1">
      <alignment horizontal="center" vertical="center"/>
    </xf>
    <xf numFmtId="0" fontId="44" fillId="3" borderId="16" xfId="0" applyFont="1" applyFill="1" applyBorder="1" applyAlignment="1">
      <alignment horizontal="center" vertical="center"/>
    </xf>
    <xf numFmtId="177" fontId="10" fillId="0" borderId="19" xfId="0" applyNumberFormat="1" applyFont="1" applyBorder="1" applyAlignment="1">
      <alignment horizontal="center" vertical="center"/>
    </xf>
    <xf numFmtId="177" fontId="10" fillId="0" borderId="20" xfId="0" applyNumberFormat="1" applyFont="1" applyBorder="1" applyAlignment="1">
      <alignment horizontal="center" vertical="center"/>
    </xf>
    <xf numFmtId="0" fontId="48" fillId="0" borderId="0" xfId="0" applyFont="1" applyAlignment="1">
      <alignment horizontal="left" vertical="center"/>
    </xf>
    <xf numFmtId="0" fontId="3" fillId="12" borderId="0" xfId="0" applyFont="1" applyFill="1" applyBorder="1">
      <alignment vertical="center"/>
    </xf>
    <xf numFmtId="0" fontId="50" fillId="0" borderId="0" xfId="0" applyFont="1" applyAlignment="1">
      <alignment horizontal="left" vertical="center"/>
    </xf>
    <xf numFmtId="0" fontId="13" fillId="0" borderId="0" xfId="0" applyFont="1" applyFill="1" applyBorder="1" applyAlignment="1">
      <alignment horizontal="center" vertical="center"/>
    </xf>
    <xf numFmtId="0" fontId="9" fillId="3" borderId="0" xfId="0" applyFont="1" applyFill="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3" fillId="0" borderId="35" xfId="0" applyFont="1" applyBorder="1" applyAlignment="1">
      <alignment horizontal="center" vertical="center"/>
    </xf>
    <xf numFmtId="9" fontId="12" fillId="0" borderId="36" xfId="0" applyNumberFormat="1" applyFont="1" applyBorder="1" applyAlignment="1">
      <alignment horizontal="center" vertical="center"/>
    </xf>
    <xf numFmtId="9" fontId="12" fillId="0" borderId="37" xfId="0" applyNumberFormat="1" applyFont="1" applyBorder="1" applyAlignment="1">
      <alignment horizontal="center" vertical="center"/>
    </xf>
    <xf numFmtId="0" fontId="12" fillId="0" borderId="37" xfId="0" applyFont="1" applyBorder="1" applyAlignment="1">
      <alignment horizontal="center" vertical="center"/>
    </xf>
    <xf numFmtId="10" fontId="12" fillId="0" borderId="38" xfId="0" applyNumberFormat="1" applyFont="1" applyBorder="1" applyAlignment="1">
      <alignment horizontal="center" vertical="center"/>
    </xf>
    <xf numFmtId="10" fontId="14" fillId="0" borderId="6" xfId="0" applyNumberFormat="1" applyFont="1" applyBorder="1" applyAlignment="1">
      <alignment horizontal="center" vertical="center"/>
    </xf>
    <xf numFmtId="0" fontId="53" fillId="0" borderId="0" xfId="0" applyFont="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vertical="center"/>
    </xf>
    <xf numFmtId="0" fontId="45" fillId="0" borderId="0" xfId="0" applyFont="1">
      <alignment vertical="center"/>
    </xf>
    <xf numFmtId="177" fontId="12" fillId="0" borderId="1" xfId="0" applyNumberFormat="1" applyFont="1" applyBorder="1" applyAlignment="1">
      <alignment horizontal="center" vertical="center"/>
    </xf>
    <xf numFmtId="177" fontId="14" fillId="0" borderId="1"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4" fillId="0" borderId="8" xfId="0" applyNumberFormat="1" applyFont="1" applyBorder="1" applyAlignment="1">
      <alignment horizontal="center" vertical="center"/>
    </xf>
    <xf numFmtId="177" fontId="10" fillId="0" borderId="8" xfId="0" applyNumberFormat="1" applyFont="1" applyBorder="1" applyAlignment="1">
      <alignment horizontal="center" vertical="center"/>
    </xf>
    <xf numFmtId="177" fontId="20" fillId="0" borderId="0" xfId="0" applyNumberFormat="1" applyFont="1" applyBorder="1" applyAlignment="1">
      <alignment horizontal="center" vertical="center"/>
    </xf>
    <xf numFmtId="4" fontId="12" fillId="0" borderId="22" xfId="0" applyNumberFormat="1" applyFont="1" applyBorder="1" applyAlignment="1">
      <alignment horizontal="center" vertical="center"/>
    </xf>
    <xf numFmtId="4" fontId="12" fillId="0" borderId="24" xfId="0" applyNumberFormat="1" applyFont="1" applyBorder="1" applyAlignment="1">
      <alignment horizontal="center" vertical="center"/>
    </xf>
    <xf numFmtId="4" fontId="12" fillId="0" borderId="23" xfId="0" applyNumberFormat="1" applyFont="1" applyBorder="1" applyAlignment="1">
      <alignment horizontal="center" vertical="center"/>
    </xf>
    <xf numFmtId="0" fontId="37" fillId="0" borderId="0" xfId="0" applyFont="1" applyBorder="1" applyAlignment="1">
      <alignment horizontal="center" vertical="center"/>
    </xf>
    <xf numFmtId="176" fontId="10" fillId="0" borderId="0" xfId="0" applyNumberFormat="1" applyFont="1" applyAlignment="1">
      <alignment horizontal="center" vertical="center"/>
    </xf>
    <xf numFmtId="179" fontId="10" fillId="0" borderId="0" xfId="0" applyNumberFormat="1" applyFont="1" applyAlignment="1">
      <alignment horizontal="center" vertical="center"/>
    </xf>
    <xf numFmtId="0" fontId="10" fillId="0" borderId="0" xfId="0" quotePrefix="1" applyFont="1" applyAlignment="1">
      <alignment horizontal="center" vertical="center"/>
    </xf>
    <xf numFmtId="0" fontId="10" fillId="0" borderId="0" xfId="0" quotePrefix="1" applyFont="1" applyBorder="1" applyAlignment="1">
      <alignment horizontal="center" vertical="center"/>
    </xf>
    <xf numFmtId="179" fontId="10" fillId="0" borderId="0" xfId="0" applyNumberFormat="1" applyFont="1" applyBorder="1" applyAlignment="1">
      <alignment horizontal="center" vertical="center"/>
    </xf>
    <xf numFmtId="177" fontId="10" fillId="0" borderId="0" xfId="0" quotePrefix="1" applyNumberFormat="1" applyFont="1" applyBorder="1" applyAlignment="1">
      <alignment horizontal="center" vertical="center"/>
    </xf>
    <xf numFmtId="0" fontId="9" fillId="3" borderId="0"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0" xfId="0" applyFont="1" applyFill="1" applyAlignment="1">
      <alignment vertical="center"/>
    </xf>
    <xf numFmtId="0" fontId="18" fillId="3" borderId="0" xfId="0" applyFont="1" applyFill="1" applyAlignment="1">
      <alignment horizontal="center" vertical="center"/>
    </xf>
    <xf numFmtId="0" fontId="10" fillId="3" borderId="0" xfId="0" applyFont="1" applyFill="1">
      <alignment vertical="center"/>
    </xf>
    <xf numFmtId="0" fontId="43" fillId="3" borderId="0" xfId="0" applyFont="1" applyFill="1" applyAlignment="1">
      <alignment horizontal="left" vertical="center"/>
    </xf>
    <xf numFmtId="177" fontId="18" fillId="3" borderId="0" xfId="0" applyNumberFormat="1" applyFont="1" applyFill="1" applyAlignment="1">
      <alignment horizontal="center" vertical="center"/>
    </xf>
    <xf numFmtId="0" fontId="18" fillId="3" borderId="0" xfId="0" applyFont="1" applyFill="1">
      <alignment vertical="center"/>
    </xf>
    <xf numFmtId="0" fontId="53" fillId="0" borderId="0" xfId="0" applyFont="1" applyBorder="1" applyAlignment="1">
      <alignment horizontal="right" vertical="center"/>
    </xf>
    <xf numFmtId="0" fontId="0" fillId="6" borderId="0" xfId="0" applyFill="1" applyAlignment="1">
      <alignment horizontal="center" vertical="center"/>
    </xf>
    <xf numFmtId="0" fontId="0" fillId="11" borderId="0" xfId="0" applyFill="1" applyAlignment="1">
      <alignment horizontal="center" vertical="center"/>
    </xf>
    <xf numFmtId="0" fontId="7" fillId="7" borderId="0" xfId="1" applyFill="1" applyAlignment="1">
      <alignment horizontal="center" vertical="center" wrapText="1"/>
    </xf>
    <xf numFmtId="0" fontId="0" fillId="5" borderId="0" xfId="0" applyFill="1" applyAlignment="1">
      <alignment horizontal="center" vertical="center"/>
    </xf>
    <xf numFmtId="0" fontId="0" fillId="7" borderId="0" xfId="0" applyFill="1" applyAlignment="1">
      <alignment horizontal="center" vertical="center" wrapText="1"/>
    </xf>
    <xf numFmtId="0" fontId="7" fillId="7" borderId="0" xfId="1" applyFill="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4" fillId="3" borderId="10" xfId="0" applyFont="1" applyFill="1" applyBorder="1" applyAlignment="1">
      <alignment horizontal="left" vertical="center"/>
    </xf>
    <xf numFmtId="0" fontId="7" fillId="0" borderId="2" xfId="1" applyBorder="1" applyAlignment="1">
      <alignment horizontal="center" vertical="center"/>
    </xf>
    <xf numFmtId="0" fontId="7" fillId="0" borderId="3" xfId="1" applyBorder="1" applyAlignment="1">
      <alignment horizontal="center" vertical="center"/>
    </xf>
    <xf numFmtId="0" fontId="7" fillId="0" borderId="5" xfId="1" applyBorder="1" applyAlignment="1">
      <alignment horizontal="center" vertical="center"/>
    </xf>
    <xf numFmtId="0" fontId="7" fillId="0" borderId="1" xfId="1" applyBorder="1" applyAlignment="1">
      <alignment horizontal="center" vertical="center"/>
    </xf>
    <xf numFmtId="0" fontId="14" fillId="0" borderId="3"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8" fillId="3" borderId="0" xfId="0" applyFont="1" applyFill="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29" fillId="3" borderId="10" xfId="0" applyFont="1" applyFill="1" applyBorder="1" applyAlignment="1">
      <alignment horizontal="center" vertical="center"/>
    </xf>
    <xf numFmtId="0" fontId="13" fillId="0" borderId="0" xfId="0" applyFont="1" applyFill="1" applyBorder="1" applyAlignment="1">
      <alignment horizontal="center" vertical="center"/>
    </xf>
    <xf numFmtId="0" fontId="22" fillId="6" borderId="0" xfId="0" applyFont="1" applyFill="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0" fillId="6" borderId="0" xfId="0" applyFont="1" applyFill="1" applyAlignment="1">
      <alignment horizontal="center" vertical="center"/>
    </xf>
    <xf numFmtId="0" fontId="10" fillId="2" borderId="0" xfId="0" applyFont="1" applyFill="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0" fillId="7" borderId="0" xfId="0" applyFont="1" applyFill="1" applyAlignment="1">
      <alignment horizontal="center" vertical="center"/>
    </xf>
    <xf numFmtId="0" fontId="15" fillId="0" borderId="0" xfId="0" applyFont="1" applyFill="1" applyBorder="1" applyAlignment="1">
      <alignment horizontal="center" vertical="center"/>
    </xf>
    <xf numFmtId="0" fontId="10" fillId="5" borderId="0" xfId="0" applyFont="1" applyFill="1" applyAlignment="1">
      <alignment horizontal="center" vertical="center"/>
    </xf>
    <xf numFmtId="0" fontId="9" fillId="3" borderId="0" xfId="0" applyFont="1" applyFill="1" applyAlignment="1">
      <alignment horizontal="center" vertical="center"/>
    </xf>
    <xf numFmtId="0" fontId="18" fillId="9" borderId="0" xfId="0" applyFont="1" applyFill="1" applyAlignment="1">
      <alignment horizontal="center" vertical="center"/>
    </xf>
  </cellXfs>
  <cellStyles count="3">
    <cellStyle name="差" xfId="2" builtinId="27"/>
    <cellStyle name="常规" xfId="0" builtinId="0"/>
    <cellStyle name="超链接" xfId="1" builtinId="8"/>
  </cellStyles>
  <dxfs count="1">
    <dxf>
      <font>
        <color rgb="FFFF0000"/>
      </font>
      <numFmt numFmtId="176" formatCode="0.00_ "/>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hinatax.gov.cn/n810219/n810744/n3752930/n3752974/c3970366/content.html" TargetMode="External"/><Relationship Id="rId1" Type="http://schemas.openxmlformats.org/officeDocument/2006/relationships/hyperlink" Target="http://beijing.chinatax.gov.cn/bjswj/c104271/c104280/c104294/c104297/201910/t20191024_428544.s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m12333.cn/policy/bkkp.html" TargetMode="External"/><Relationship Id="rId3" Type="http://schemas.openxmlformats.org/officeDocument/2006/relationships/hyperlink" Target="http://bsy.sz.bendibao.com/bsyDetail/3352.html" TargetMode="External"/><Relationship Id="rId7" Type="http://schemas.openxmlformats.org/officeDocument/2006/relationships/hyperlink" Target="http://bsy.sz.bendibao.com/bsyDetail/3352.html" TargetMode="External"/><Relationship Id="rId12" Type="http://schemas.openxmlformats.org/officeDocument/2006/relationships/comments" Target="../comments1.xml"/><Relationship Id="rId2" Type="http://schemas.openxmlformats.org/officeDocument/2006/relationships/hyperlink" Target="https://m12333.cn/policy/wrib.html" TargetMode="External"/><Relationship Id="rId1" Type="http://schemas.openxmlformats.org/officeDocument/2006/relationships/hyperlink" Target="https://m12333.cn/pingjungongzi/guangdong.aspx" TargetMode="External"/><Relationship Id="rId6" Type="http://schemas.openxmlformats.org/officeDocument/2006/relationships/hyperlink" Target="http://bsy.sz.bendibao.com/bsyDetail/4900.html" TargetMode="External"/><Relationship Id="rId11" Type="http://schemas.openxmlformats.org/officeDocument/2006/relationships/vmlDrawing" Target="../drawings/vmlDrawing1.vml"/><Relationship Id="rId5" Type="http://schemas.openxmlformats.org/officeDocument/2006/relationships/hyperlink" Target="http://bsy.sz.bendibao.com/bsyDetail/608356.html" TargetMode="External"/><Relationship Id="rId10" Type="http://schemas.openxmlformats.org/officeDocument/2006/relationships/hyperlink" Target="http://bsy.sz.bendibao.com/bsyDetail/3352.html" TargetMode="External"/><Relationship Id="rId4" Type="http://schemas.openxmlformats.org/officeDocument/2006/relationships/hyperlink" Target="http://bsy.sz.bendibao.com/bsyDetail/632115.html" TargetMode="External"/><Relationship Id="rId9" Type="http://schemas.openxmlformats.org/officeDocument/2006/relationships/hyperlink" Target="https://m12333.cn/policy/mpyfc.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bsy.sz.bendibao.com/bsyDetail/608356.html" TargetMode="External"/><Relationship Id="rId7" Type="http://schemas.openxmlformats.org/officeDocument/2006/relationships/comments" Target="../comments2.xml"/><Relationship Id="rId2" Type="http://schemas.openxmlformats.org/officeDocument/2006/relationships/hyperlink" Target="http://bsy.sz.bendibao.com/bsyDetail/632115.html" TargetMode="External"/><Relationship Id="rId1" Type="http://schemas.openxmlformats.org/officeDocument/2006/relationships/hyperlink" Target="http://bsy.sz.bendibao.com/bsyDetail/3352.html" TargetMode="External"/><Relationship Id="rId6" Type="http://schemas.openxmlformats.org/officeDocument/2006/relationships/vmlDrawing" Target="../drawings/vmlDrawing2.vml"/><Relationship Id="rId5" Type="http://schemas.openxmlformats.org/officeDocument/2006/relationships/hyperlink" Target="http://bsy.sz.bendibao.com/bsyDetail/3352.html" TargetMode="External"/><Relationship Id="rId4" Type="http://schemas.openxmlformats.org/officeDocument/2006/relationships/hyperlink" Target="http://bsy.sz.bendibao.com/bsyDetail/4900.html"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hyperlink" Target="http://bsy.sz.bendibao.com/bsyDetail/608356.html" TargetMode="External"/><Relationship Id="rId7" Type="http://schemas.openxmlformats.org/officeDocument/2006/relationships/comments" Target="../comments4.xml"/><Relationship Id="rId2" Type="http://schemas.openxmlformats.org/officeDocument/2006/relationships/hyperlink" Target="http://bsy.sz.bendibao.com/bsyDetail/4900.html" TargetMode="External"/><Relationship Id="rId1" Type="http://schemas.openxmlformats.org/officeDocument/2006/relationships/hyperlink" Target="http://bsy.sz.bendibao.com/bsyDetail/3352.html" TargetMode="External"/><Relationship Id="rId6" Type="http://schemas.openxmlformats.org/officeDocument/2006/relationships/vmlDrawing" Target="../drawings/vmlDrawing4.vml"/><Relationship Id="rId5" Type="http://schemas.openxmlformats.org/officeDocument/2006/relationships/printerSettings" Target="../printerSettings/printerSettings1.bin"/><Relationship Id="rId4" Type="http://schemas.openxmlformats.org/officeDocument/2006/relationships/hyperlink" Target="http://bsy.sz.bendibao.com/bsyDetail/6321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workbookViewId="0"/>
  </sheetViews>
  <sheetFormatPr defaultRowHeight="15.75"/>
  <cols>
    <col min="3" max="3" width="14.375" customWidth="1"/>
    <col min="4" max="4" width="17.75" style="2" customWidth="1"/>
    <col min="5" max="5" width="7.375" customWidth="1"/>
    <col min="7" max="7" width="11.625" bestFit="1" customWidth="1"/>
  </cols>
  <sheetData>
    <row r="1" spans="1:18">
      <c r="B1" s="130"/>
      <c r="C1" s="130"/>
      <c r="D1" s="132"/>
      <c r="E1" s="130"/>
    </row>
    <row r="2" spans="1:18">
      <c r="A2" s="131"/>
      <c r="B2" s="116"/>
      <c r="C2" s="116"/>
      <c r="D2" s="115"/>
      <c r="E2" s="133"/>
    </row>
    <row r="3" spans="1:18">
      <c r="A3" s="131"/>
      <c r="B3" s="116"/>
      <c r="C3" s="129" t="s">
        <v>148</v>
      </c>
      <c r="D3" s="115"/>
      <c r="E3" s="134"/>
    </row>
    <row r="4" spans="1:18">
      <c r="A4" s="131"/>
      <c r="B4" s="116"/>
      <c r="C4" s="129" t="s">
        <v>149</v>
      </c>
      <c r="D4" s="115"/>
      <c r="E4" s="134"/>
    </row>
    <row r="5" spans="1:18">
      <c r="A5" s="131"/>
      <c r="B5" s="135"/>
      <c r="C5" s="135"/>
      <c r="D5" s="136"/>
      <c r="E5" s="137"/>
    </row>
    <row r="6" spans="1:18" ht="16.5" thickBot="1"/>
    <row r="7" spans="1:18">
      <c r="B7" s="108"/>
      <c r="C7" s="109"/>
      <c r="D7" s="110"/>
      <c r="E7" s="109"/>
      <c r="F7" s="109"/>
      <c r="G7" s="109"/>
      <c r="H7" s="109"/>
      <c r="I7" s="109"/>
      <c r="J7" s="109"/>
      <c r="K7" s="109"/>
      <c r="L7" s="109"/>
      <c r="M7" s="109"/>
      <c r="N7" s="109"/>
      <c r="O7" s="109"/>
      <c r="P7" s="109"/>
      <c r="Q7" s="109"/>
      <c r="R7" s="111"/>
    </row>
    <row r="8" spans="1:18">
      <c r="B8" s="112"/>
      <c r="C8" s="113" t="s">
        <v>126</v>
      </c>
      <c r="D8" s="114">
        <v>2023</v>
      </c>
      <c r="E8" s="115" t="s">
        <v>130</v>
      </c>
      <c r="F8" s="114" t="s">
        <v>52</v>
      </c>
      <c r="G8" s="116" t="s">
        <v>131</v>
      </c>
      <c r="H8" s="116"/>
      <c r="I8" s="116"/>
      <c r="J8" s="116"/>
      <c r="K8" s="116"/>
      <c r="L8" s="116"/>
      <c r="M8" s="116"/>
      <c r="N8" s="116"/>
      <c r="O8" s="116"/>
      <c r="P8" s="116"/>
      <c r="Q8" s="116"/>
      <c r="R8" s="117"/>
    </row>
    <row r="9" spans="1:18">
      <c r="B9" s="112"/>
      <c r="C9" s="113"/>
      <c r="D9" s="114"/>
      <c r="E9" s="115"/>
      <c r="F9" s="114"/>
      <c r="G9" s="116"/>
      <c r="H9" s="116"/>
      <c r="I9" s="116"/>
      <c r="J9" s="116"/>
      <c r="K9" s="116"/>
      <c r="L9" s="116"/>
      <c r="M9" s="116"/>
      <c r="N9" s="116"/>
      <c r="O9" s="116"/>
      <c r="P9" s="116"/>
      <c r="Q9" s="116"/>
      <c r="R9" s="117"/>
    </row>
    <row r="10" spans="1:18">
      <c r="B10" s="112"/>
      <c r="C10" s="118" t="s">
        <v>137</v>
      </c>
      <c r="D10" s="114"/>
      <c r="E10" s="115"/>
      <c r="F10" s="114"/>
      <c r="G10" s="116"/>
      <c r="H10" s="116"/>
      <c r="I10" s="116"/>
      <c r="J10" s="116"/>
      <c r="K10" s="116"/>
      <c r="L10" s="116"/>
      <c r="M10" s="116"/>
      <c r="N10" s="116"/>
      <c r="O10" s="116"/>
      <c r="P10" s="116"/>
      <c r="Q10" s="116"/>
      <c r="R10" s="117"/>
    </row>
    <row r="11" spans="1:18">
      <c r="B11" s="112"/>
      <c r="C11" s="113" t="s">
        <v>138</v>
      </c>
      <c r="D11" s="119" t="s">
        <v>139</v>
      </c>
      <c r="E11" s="116" t="s">
        <v>154</v>
      </c>
      <c r="F11" s="116"/>
      <c r="G11" s="116"/>
      <c r="H11" s="116"/>
      <c r="I11" s="116"/>
      <c r="J11" s="116"/>
      <c r="K11" s="116"/>
      <c r="L11" s="149" t="s">
        <v>155</v>
      </c>
      <c r="M11" s="116"/>
      <c r="N11" s="116"/>
      <c r="O11" s="116"/>
      <c r="P11" s="116"/>
      <c r="Q11" s="116"/>
      <c r="R11" s="117"/>
    </row>
    <row r="12" spans="1:18">
      <c r="B12" s="112"/>
      <c r="C12" s="113" t="s">
        <v>141</v>
      </c>
      <c r="D12" s="120" t="s">
        <v>142</v>
      </c>
      <c r="E12" s="116" t="s">
        <v>140</v>
      </c>
      <c r="F12" s="116"/>
      <c r="G12" s="116"/>
      <c r="H12" s="116"/>
      <c r="I12" s="116"/>
      <c r="J12" s="116"/>
      <c r="K12" s="116"/>
      <c r="L12" s="116"/>
      <c r="M12" s="116"/>
      <c r="N12" s="116"/>
      <c r="O12" s="116"/>
      <c r="P12" s="116"/>
      <c r="Q12" s="116"/>
      <c r="R12" s="117"/>
    </row>
    <row r="13" spans="1:18">
      <c r="B13" s="112"/>
      <c r="C13" s="116"/>
      <c r="D13" s="115"/>
      <c r="E13" s="116"/>
      <c r="F13" s="116"/>
      <c r="G13" s="116"/>
      <c r="H13" s="116"/>
      <c r="I13" s="116"/>
      <c r="J13" s="116"/>
      <c r="K13" s="116"/>
      <c r="L13" s="116"/>
      <c r="M13" s="116"/>
      <c r="N13" s="116"/>
      <c r="O13" s="116"/>
      <c r="P13" s="116"/>
      <c r="Q13" s="116"/>
      <c r="R13" s="117"/>
    </row>
    <row r="14" spans="1:18">
      <c r="B14" s="112"/>
      <c r="C14" s="116" t="s">
        <v>127</v>
      </c>
      <c r="D14" s="115"/>
      <c r="E14" s="116"/>
      <c r="F14" s="116"/>
      <c r="G14" s="116"/>
      <c r="H14" s="116"/>
      <c r="I14" s="116"/>
      <c r="J14" s="116"/>
      <c r="K14" s="116"/>
      <c r="L14" s="116"/>
      <c r="M14" s="116"/>
      <c r="N14" s="116"/>
      <c r="O14" s="116"/>
      <c r="P14" s="116"/>
      <c r="Q14" s="116"/>
      <c r="R14" s="117"/>
    </row>
    <row r="15" spans="1:18">
      <c r="B15" s="112"/>
      <c r="C15" s="113" t="s">
        <v>128</v>
      </c>
      <c r="D15" s="119" t="s">
        <v>129</v>
      </c>
      <c r="E15" s="116" t="s">
        <v>132</v>
      </c>
      <c r="F15" s="116"/>
      <c r="G15" s="116"/>
      <c r="H15" s="116"/>
      <c r="I15" s="116"/>
      <c r="J15" s="116"/>
      <c r="K15" s="116"/>
      <c r="L15" s="116"/>
      <c r="M15" s="116"/>
      <c r="N15" s="116"/>
      <c r="O15" s="116"/>
      <c r="P15" s="116"/>
      <c r="Q15" s="116"/>
      <c r="R15" s="117"/>
    </row>
    <row r="16" spans="1:18">
      <c r="B16" s="112"/>
      <c r="C16" s="113" t="s">
        <v>133</v>
      </c>
      <c r="D16" s="119" t="s">
        <v>134</v>
      </c>
      <c r="E16" s="116" t="s">
        <v>151</v>
      </c>
      <c r="F16" s="116"/>
      <c r="G16" s="116"/>
      <c r="H16" s="116"/>
      <c r="I16" s="116"/>
      <c r="J16" s="116"/>
      <c r="K16" s="116"/>
      <c r="L16" s="116"/>
      <c r="M16" s="116"/>
      <c r="N16" s="116"/>
      <c r="O16" s="116"/>
      <c r="P16" s="116"/>
      <c r="Q16" s="116"/>
      <c r="R16" s="117"/>
    </row>
    <row r="17" spans="2:18">
      <c r="B17" s="112"/>
      <c r="C17" s="113" t="s">
        <v>135</v>
      </c>
      <c r="D17" s="119" t="s">
        <v>136</v>
      </c>
      <c r="E17" s="116"/>
      <c r="F17" s="116"/>
      <c r="G17" s="116"/>
      <c r="H17" s="116"/>
      <c r="I17" s="116"/>
      <c r="J17" s="116"/>
      <c r="K17" s="116"/>
      <c r="L17" s="116"/>
      <c r="M17" s="116"/>
      <c r="N17" s="116"/>
      <c r="O17" s="116"/>
      <c r="P17" s="116"/>
      <c r="Q17" s="116"/>
      <c r="R17" s="117"/>
    </row>
    <row r="18" spans="2:18">
      <c r="B18" s="112"/>
      <c r="C18" s="113" t="s">
        <v>143</v>
      </c>
      <c r="D18" s="120" t="s">
        <v>142</v>
      </c>
      <c r="E18" s="116" t="s">
        <v>144</v>
      </c>
      <c r="F18" s="126" t="s">
        <v>145</v>
      </c>
      <c r="G18" s="116"/>
      <c r="H18" s="116"/>
      <c r="I18" s="116"/>
      <c r="J18" s="116"/>
      <c r="K18" s="116"/>
      <c r="L18" s="116"/>
      <c r="M18" s="116"/>
      <c r="N18" s="116"/>
      <c r="O18" s="116"/>
      <c r="P18" s="116"/>
      <c r="Q18" s="116"/>
      <c r="R18" s="117"/>
    </row>
    <row r="19" spans="2:18">
      <c r="B19" s="112"/>
      <c r="C19" s="113" t="s">
        <v>146</v>
      </c>
      <c r="D19" s="127" t="s">
        <v>145</v>
      </c>
      <c r="E19" s="116" t="s">
        <v>147</v>
      </c>
      <c r="F19" s="116"/>
      <c r="G19" s="116"/>
      <c r="H19" s="116"/>
      <c r="I19" s="116"/>
      <c r="J19" s="116"/>
      <c r="K19" s="116"/>
      <c r="L19" s="116"/>
      <c r="M19" s="116"/>
      <c r="N19" s="116"/>
      <c r="O19" s="116"/>
      <c r="P19" s="116"/>
      <c r="Q19" s="116"/>
      <c r="R19" s="117"/>
    </row>
    <row r="20" spans="2:18" ht="16.5" thickBot="1">
      <c r="B20" s="121"/>
      <c r="C20" s="122"/>
      <c r="D20" s="123"/>
      <c r="E20" s="124"/>
      <c r="F20" s="124"/>
      <c r="G20" s="124"/>
      <c r="H20" s="124"/>
      <c r="I20" s="124"/>
      <c r="J20" s="124"/>
      <c r="K20" s="124"/>
      <c r="L20" s="124"/>
      <c r="M20" s="124"/>
      <c r="N20" s="124"/>
      <c r="O20" s="124"/>
      <c r="P20" s="124"/>
      <c r="Q20" s="124"/>
      <c r="R20" s="125"/>
    </row>
  </sheetData>
  <phoneticPr fontId="1" type="noConversion"/>
  <hyperlinks>
    <hyperlink ref="D15" location="历年省市缴纳基数!A1" display="历年省市缴纳基数!A1"/>
    <hyperlink ref="D16" location="历年省市缴纳比例!A1" display="历年省市缴纳比例!A1"/>
    <hyperlink ref="D17" location="历年税率表!A1" display="历年税率表!A1"/>
    <hyperlink ref="D11" location="历年个人薪资结构!A1" display="历年个人薪资结构!A1"/>
    <hyperlink ref="D12" location="'2023个税计算'!A1" display="'2023个税计算'!A1"/>
    <hyperlink ref="D18" location="'2023个税计算'!A1" display="'2023个税计算'!A1"/>
    <hyperlink ref="C4" r:id="rId1"/>
    <hyperlink ref="C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
  <sheetViews>
    <sheetView workbookViewId="0">
      <selection activeCell="I1" sqref="I1:I2"/>
    </sheetView>
  </sheetViews>
  <sheetFormatPr defaultColWidth="11" defaultRowHeight="15.75"/>
  <cols>
    <col min="3" max="3" width="17.875" customWidth="1"/>
    <col min="4" max="4" width="14.125" customWidth="1"/>
    <col min="7" max="7" width="13" bestFit="1" customWidth="1"/>
    <col min="9" max="9" width="14.125" bestFit="1" customWidth="1"/>
    <col min="10" max="10" width="16.875" customWidth="1"/>
    <col min="13" max="13" width="11.5" customWidth="1"/>
    <col min="14" max="14" width="10.5" customWidth="1"/>
    <col min="15" max="15" width="13" customWidth="1"/>
    <col min="17" max="17" width="13" bestFit="1" customWidth="1"/>
  </cols>
  <sheetData>
    <row r="1" spans="1:15">
      <c r="A1" s="195" t="s">
        <v>76</v>
      </c>
      <c r="B1" s="195" t="s">
        <v>75</v>
      </c>
      <c r="C1" s="194" t="s">
        <v>80</v>
      </c>
      <c r="D1" s="193" t="s">
        <v>71</v>
      </c>
      <c r="E1" s="193"/>
      <c r="G1" s="195" t="s">
        <v>76</v>
      </c>
      <c r="H1" s="195" t="s">
        <v>74</v>
      </c>
      <c r="I1" s="197" t="s">
        <v>77</v>
      </c>
      <c r="J1" s="196" t="s">
        <v>79</v>
      </c>
      <c r="K1" s="193" t="s">
        <v>83</v>
      </c>
      <c r="L1" s="193"/>
      <c r="M1" s="192" t="s">
        <v>101</v>
      </c>
      <c r="N1" s="192"/>
    </row>
    <row r="2" spans="1:15">
      <c r="A2" s="195"/>
      <c r="B2" s="195"/>
      <c r="C2" s="194"/>
      <c r="D2" s="48" t="s">
        <v>72</v>
      </c>
      <c r="E2" s="48" t="s">
        <v>73</v>
      </c>
      <c r="G2" s="195"/>
      <c r="H2" s="195"/>
      <c r="I2" s="197"/>
      <c r="J2" s="196"/>
      <c r="K2" s="48" t="s">
        <v>97</v>
      </c>
      <c r="L2" s="48" t="s">
        <v>99</v>
      </c>
      <c r="M2" s="55" t="s">
        <v>98</v>
      </c>
      <c r="N2" s="55" t="s">
        <v>100</v>
      </c>
      <c r="O2" s="80" t="s">
        <v>105</v>
      </c>
    </row>
    <row r="3" spans="1:15">
      <c r="A3" s="2">
        <v>2020</v>
      </c>
      <c r="B3" s="2" t="s">
        <v>70</v>
      </c>
      <c r="C3" s="5">
        <v>7647</v>
      </c>
      <c r="D3" s="5">
        <f>C3*0.6</f>
        <v>4588.2</v>
      </c>
      <c r="E3" s="5">
        <f>C3*3</f>
        <v>22941</v>
      </c>
      <c r="G3" s="2">
        <v>2020</v>
      </c>
      <c r="H3" s="2" t="s">
        <v>92</v>
      </c>
      <c r="I3" s="2">
        <v>2200</v>
      </c>
      <c r="J3" s="2">
        <v>11620</v>
      </c>
      <c r="K3" s="5">
        <f>J3*0.6</f>
        <v>6972</v>
      </c>
      <c r="L3" s="5">
        <f>J3*3</f>
        <v>34860</v>
      </c>
    </row>
    <row r="4" spans="1:15">
      <c r="A4" s="2">
        <v>2021</v>
      </c>
      <c r="B4" s="2" t="s">
        <v>70</v>
      </c>
      <c r="C4" s="5">
        <v>8310</v>
      </c>
      <c r="D4" s="5">
        <f>C4*0.6</f>
        <v>4986</v>
      </c>
      <c r="E4" s="5">
        <f>C4*3</f>
        <v>24930</v>
      </c>
      <c r="G4" s="2">
        <v>2021</v>
      </c>
      <c r="H4" s="2" t="s">
        <v>52</v>
      </c>
      <c r="I4" s="2">
        <v>2360</v>
      </c>
      <c r="J4" s="75">
        <v>12964</v>
      </c>
      <c r="K4" s="5">
        <f>J4*0.6</f>
        <v>7778.4</v>
      </c>
      <c r="L4" s="5">
        <f>J4*3</f>
        <v>38892</v>
      </c>
      <c r="M4" s="5">
        <v>6123</v>
      </c>
      <c r="N4" s="5">
        <v>30615</v>
      </c>
      <c r="O4" s="3" t="s">
        <v>103</v>
      </c>
    </row>
    <row r="5" spans="1:15">
      <c r="A5" s="2">
        <v>2022</v>
      </c>
      <c r="B5" s="2" t="s">
        <v>70</v>
      </c>
      <c r="C5" s="5">
        <v>8807</v>
      </c>
      <c r="D5" s="5">
        <f>C5*0.6</f>
        <v>5284.2</v>
      </c>
      <c r="E5" s="5">
        <f>C5*3</f>
        <v>26421</v>
      </c>
      <c r="G5" s="2">
        <v>2022</v>
      </c>
      <c r="H5" s="2" t="s">
        <v>52</v>
      </c>
      <c r="I5" s="2">
        <v>2360</v>
      </c>
      <c r="J5" s="75">
        <v>13730</v>
      </c>
      <c r="K5" s="5">
        <f>J5*0.6</f>
        <v>8238</v>
      </c>
      <c r="L5" s="5">
        <f>J5*3</f>
        <v>41190</v>
      </c>
    </row>
    <row r="6" spans="1:15">
      <c r="A6" s="2">
        <v>2023</v>
      </c>
      <c r="B6" s="2" t="s">
        <v>70</v>
      </c>
      <c r="C6" s="4" t="s">
        <v>78</v>
      </c>
      <c r="D6" s="5"/>
      <c r="E6" s="5"/>
      <c r="G6" s="2">
        <v>2023</v>
      </c>
      <c r="H6" s="2" t="s">
        <v>52</v>
      </c>
      <c r="I6" s="4" t="s">
        <v>78</v>
      </c>
      <c r="J6" s="49" t="s">
        <v>78</v>
      </c>
      <c r="K6" s="5"/>
      <c r="L6" s="5"/>
    </row>
    <row r="10" spans="1:15">
      <c r="J10" s="2"/>
    </row>
    <row r="13" spans="1:15">
      <c r="C13" s="6"/>
    </row>
    <row r="14" spans="1:15" ht="16.5">
      <c r="H14" s="73"/>
      <c r="I14" s="74"/>
    </row>
    <row r="15" spans="1:15" ht="21">
      <c r="G15" s="72"/>
      <c r="H15" s="74"/>
      <c r="I15" s="74"/>
    </row>
    <row r="16" spans="1:15" ht="21">
      <c r="G16" s="72"/>
      <c r="H16" s="74"/>
      <c r="I16" s="74"/>
    </row>
    <row r="17" spans="1:9" ht="21">
      <c r="G17" s="72"/>
      <c r="I17" s="74"/>
    </row>
    <row r="18" spans="1:9" ht="21">
      <c r="G18" s="72"/>
      <c r="H18" s="6"/>
    </row>
    <row r="19" spans="1:9" ht="21">
      <c r="G19" s="72"/>
    </row>
    <row r="24" spans="1:9">
      <c r="A24" s="1"/>
      <c r="B24" s="1"/>
      <c r="C24" s="1"/>
      <c r="D24" s="1"/>
      <c r="E24" s="1"/>
      <c r="F24" s="1"/>
      <c r="G24" s="1"/>
    </row>
  </sheetData>
  <mergeCells count="10">
    <mergeCell ref="A1:A2"/>
    <mergeCell ref="G1:G2"/>
    <mergeCell ref="H1:H2"/>
    <mergeCell ref="J1:J2"/>
    <mergeCell ref="I1:I2"/>
    <mergeCell ref="M1:N1"/>
    <mergeCell ref="D1:E1"/>
    <mergeCell ref="K1:L1"/>
    <mergeCell ref="C1:C2"/>
    <mergeCell ref="B1:B2"/>
  </mergeCells>
  <phoneticPr fontId="1" type="noConversion"/>
  <hyperlinks>
    <hyperlink ref="C1:C2" r:id="rId1" display="在岗职工平均工资"/>
    <hyperlink ref="I1:I2" r:id="rId2" display="最低工资标准"/>
    <hyperlink ref="A26:B27" r:id="rId3" display="五险一金类型"/>
    <hyperlink ref="B31" r:id="rId4" display="生育保险"/>
    <hyperlink ref="B28" r:id="rId5" display="住房公积金"/>
    <hyperlink ref="B30" r:id="rId6" display="医疗保险"/>
    <hyperlink ref="B29" r:id="rId7" display="养老保险"/>
    <hyperlink ref="J4" r:id="rId8" display="https://m12333.cn/policy/bkkp.html"/>
    <hyperlink ref="J5" r:id="rId9" display="https://m12333.cn/policy/mpyfc.html"/>
    <hyperlink ref="O4" r:id="rId10"/>
  </hyperlinks>
  <pageMargins left="0.7" right="0.7" top="0.75" bottom="0.75" header="0.3" footer="0.3"/>
  <legacyDrawing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B10" sqref="B10"/>
    </sheetView>
  </sheetViews>
  <sheetFormatPr defaultColWidth="11" defaultRowHeight="15.75"/>
  <cols>
    <col min="1" max="1" width="8" bestFit="1" customWidth="1"/>
    <col min="2" max="2" width="12" bestFit="1" customWidth="1"/>
    <col min="3" max="3" width="31.375" customWidth="1"/>
    <col min="4" max="4" width="33.5" customWidth="1"/>
    <col min="6" max="6" width="13" bestFit="1" customWidth="1"/>
    <col min="8" max="8" width="13" bestFit="1" customWidth="1"/>
  </cols>
  <sheetData>
    <row r="1" spans="1:8">
      <c r="A1" s="57" t="s">
        <v>162</v>
      </c>
      <c r="B1" s="166" t="s">
        <v>163</v>
      </c>
    </row>
    <row r="2" spans="1:8">
      <c r="A2" s="57"/>
      <c r="B2" s="166" t="s">
        <v>167</v>
      </c>
    </row>
    <row r="4" spans="1:8" ht="16.5" thickBot="1">
      <c r="A4" s="52">
        <v>2023</v>
      </c>
      <c r="B4" s="53" t="s">
        <v>52</v>
      </c>
      <c r="C4" s="51" t="s">
        <v>81</v>
      </c>
      <c r="D4" s="138" t="s">
        <v>150</v>
      </c>
      <c r="E4" s="54">
        <v>2022</v>
      </c>
      <c r="F4" s="200" t="s">
        <v>87</v>
      </c>
      <c r="G4" s="200"/>
      <c r="H4" s="200"/>
    </row>
    <row r="5" spans="1:8" ht="16.5">
      <c r="A5" s="201" t="s">
        <v>0</v>
      </c>
      <c r="B5" s="202"/>
      <c r="C5" s="205" t="s">
        <v>82</v>
      </c>
      <c r="D5" s="205"/>
      <c r="E5" s="206" t="s">
        <v>1</v>
      </c>
      <c r="F5" s="206"/>
      <c r="G5" s="206" t="s">
        <v>2</v>
      </c>
      <c r="H5" s="207"/>
    </row>
    <row r="6" spans="1:8" ht="17.25" thickBot="1">
      <c r="A6" s="203"/>
      <c r="B6" s="204"/>
      <c r="C6" s="23" t="s">
        <v>83</v>
      </c>
      <c r="D6" s="23" t="s">
        <v>84</v>
      </c>
      <c r="E6" s="13" t="s">
        <v>3</v>
      </c>
      <c r="F6" s="157" t="s">
        <v>4</v>
      </c>
      <c r="G6" s="13" t="s">
        <v>3</v>
      </c>
      <c r="H6" s="14" t="s">
        <v>4</v>
      </c>
    </row>
    <row r="7" spans="1:8" ht="30.75">
      <c r="A7" s="19" t="s">
        <v>5</v>
      </c>
      <c r="B7" s="12" t="s">
        <v>6</v>
      </c>
      <c r="C7" s="23" t="s">
        <v>171</v>
      </c>
      <c r="D7" s="76" t="s">
        <v>165</v>
      </c>
      <c r="E7" s="153" t="s">
        <v>7</v>
      </c>
      <c r="F7" s="158">
        <v>0.1</v>
      </c>
      <c r="G7" s="155" t="s">
        <v>7</v>
      </c>
      <c r="H7" s="60">
        <v>0.1</v>
      </c>
    </row>
    <row r="8" spans="1:8" ht="30.75">
      <c r="A8" s="198" t="s">
        <v>8</v>
      </c>
      <c r="B8" s="12" t="s">
        <v>9</v>
      </c>
      <c r="C8" s="23" t="s">
        <v>160</v>
      </c>
      <c r="D8" s="76" t="s">
        <v>93</v>
      </c>
      <c r="E8" s="153" t="s">
        <v>7</v>
      </c>
      <c r="F8" s="159">
        <v>0.08</v>
      </c>
      <c r="G8" s="155" t="s">
        <v>7</v>
      </c>
      <c r="H8" s="60">
        <v>0.14000000000000001</v>
      </c>
    </row>
    <row r="9" spans="1:8" ht="30.75">
      <c r="A9" s="198"/>
      <c r="B9" s="12" t="s">
        <v>24</v>
      </c>
      <c r="C9" s="23" t="s">
        <v>160</v>
      </c>
      <c r="D9" s="76" t="s">
        <v>94</v>
      </c>
      <c r="E9" s="153" t="s">
        <v>7</v>
      </c>
      <c r="F9" s="159">
        <v>0.02</v>
      </c>
      <c r="G9" s="155" t="s">
        <v>7</v>
      </c>
      <c r="H9" s="60">
        <v>0.06</v>
      </c>
    </row>
    <row r="10" spans="1:8" ht="16.5">
      <c r="A10" s="198"/>
      <c r="B10" s="12" t="s">
        <v>10</v>
      </c>
      <c r="C10" s="23" t="s">
        <v>86</v>
      </c>
      <c r="D10" s="23" t="s">
        <v>86</v>
      </c>
      <c r="E10" s="153" t="s">
        <v>7</v>
      </c>
      <c r="F10" s="159">
        <v>0</v>
      </c>
      <c r="G10" s="155" t="s">
        <v>7</v>
      </c>
      <c r="H10" s="162">
        <v>5.0000000000000001E-3</v>
      </c>
    </row>
    <row r="11" spans="1:8" ht="16.5">
      <c r="A11" s="198"/>
      <c r="B11" s="20" t="s">
        <v>11</v>
      </c>
      <c r="C11" s="23" t="s">
        <v>160</v>
      </c>
      <c r="D11" s="23" t="s">
        <v>85</v>
      </c>
      <c r="E11" s="153" t="s">
        <v>12</v>
      </c>
      <c r="F11" s="160">
        <v>0</v>
      </c>
      <c r="G11" s="155" t="s">
        <v>7</v>
      </c>
      <c r="H11" s="162">
        <v>3.9199999999999999E-3</v>
      </c>
    </row>
    <row r="12" spans="1:8" ht="17.25" thickBot="1">
      <c r="A12" s="199"/>
      <c r="B12" s="24" t="s">
        <v>57</v>
      </c>
      <c r="C12" s="50" t="s">
        <v>166</v>
      </c>
      <c r="D12" s="50" t="s">
        <v>85</v>
      </c>
      <c r="E12" s="154" t="s">
        <v>7</v>
      </c>
      <c r="F12" s="161">
        <v>3.0000000000000001E-3</v>
      </c>
      <c r="G12" s="156" t="s">
        <v>7</v>
      </c>
      <c r="H12" s="62">
        <v>7.0000000000000001E-3</v>
      </c>
    </row>
  </sheetData>
  <mergeCells count="6">
    <mergeCell ref="A8:A12"/>
    <mergeCell ref="F4:H4"/>
    <mergeCell ref="A5:B6"/>
    <mergeCell ref="C5:D5"/>
    <mergeCell ref="E5:F5"/>
    <mergeCell ref="G5:H5"/>
  </mergeCells>
  <phoneticPr fontId="1" type="noConversion"/>
  <hyperlinks>
    <hyperlink ref="A5:B6" r:id="rId1" display="五险一金类型"/>
    <hyperlink ref="B10" r:id="rId2"/>
    <hyperlink ref="B7" r:id="rId3"/>
    <hyperlink ref="B9" r:id="rId4"/>
    <hyperlink ref="B8" r:id="rId5"/>
  </hyperlinks>
  <pageMargins left="0.7" right="0.7" top="0.75" bottom="0.75" header="0.3" footer="0.3"/>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D32" sqref="D32"/>
    </sheetView>
  </sheetViews>
  <sheetFormatPr defaultColWidth="11" defaultRowHeight="15.75"/>
  <cols>
    <col min="1" max="1" width="34.5" customWidth="1"/>
    <col min="3" max="3" width="14.875" customWidth="1"/>
    <col min="4" max="4" width="13.875" bestFit="1" customWidth="1"/>
    <col min="5" max="5" width="18.625" bestFit="1" customWidth="1"/>
    <col min="7" max="7" width="33.625" customWidth="1"/>
    <col min="8" max="8" width="13.375" bestFit="1" customWidth="1"/>
    <col min="9" max="9" width="14.875" bestFit="1" customWidth="1"/>
    <col min="10" max="10" width="13.875" bestFit="1" customWidth="1"/>
    <col min="11" max="11" width="18.625" bestFit="1" customWidth="1"/>
  </cols>
  <sheetData>
    <row r="1" spans="1:11" ht="17.25" thickBot="1">
      <c r="A1" s="208" t="s">
        <v>88</v>
      </c>
      <c r="B1" s="208"/>
      <c r="C1" s="208"/>
      <c r="D1" s="208"/>
      <c r="E1" s="208"/>
      <c r="F1" s="81"/>
      <c r="G1" s="213" t="s">
        <v>106</v>
      </c>
      <c r="H1" s="213"/>
      <c r="I1" s="213"/>
      <c r="J1" s="213"/>
      <c r="K1" s="213"/>
    </row>
    <row r="2" spans="1:11" ht="17.25" thickBot="1">
      <c r="A2" s="213" t="s">
        <v>107</v>
      </c>
      <c r="B2" s="213"/>
      <c r="C2" s="213"/>
      <c r="D2" s="213"/>
      <c r="E2" s="213"/>
      <c r="F2" s="11"/>
      <c r="G2" s="209" t="s">
        <v>41</v>
      </c>
      <c r="H2" s="210"/>
      <c r="I2" s="210"/>
      <c r="J2" s="211" t="s">
        <v>66</v>
      </c>
      <c r="K2" s="212"/>
    </row>
    <row r="3" spans="1:11" ht="16.5">
      <c r="A3" s="209" t="s">
        <v>41</v>
      </c>
      <c r="B3" s="210"/>
      <c r="C3" s="210"/>
      <c r="D3" s="211" t="s">
        <v>65</v>
      </c>
      <c r="E3" s="212"/>
      <c r="F3" s="11"/>
      <c r="G3" s="15">
        <v>2023</v>
      </c>
      <c r="H3" s="16" t="s">
        <v>38</v>
      </c>
      <c r="I3" s="17" t="s">
        <v>39</v>
      </c>
      <c r="J3" s="16" t="s">
        <v>14</v>
      </c>
      <c r="K3" s="18" t="s">
        <v>15</v>
      </c>
    </row>
    <row r="4" spans="1:11" ht="16.5">
      <c r="A4" s="15">
        <v>2023</v>
      </c>
      <c r="B4" s="16" t="s">
        <v>38</v>
      </c>
      <c r="C4" s="17" t="s">
        <v>39</v>
      </c>
      <c r="D4" s="16" t="s">
        <v>14</v>
      </c>
      <c r="E4" s="18" t="s">
        <v>15</v>
      </c>
      <c r="F4" s="11"/>
      <c r="G4" s="21" t="s">
        <v>42</v>
      </c>
      <c r="H4" s="20">
        <v>0</v>
      </c>
      <c r="I4" s="20">
        <v>5000</v>
      </c>
      <c r="J4" s="20">
        <v>0</v>
      </c>
      <c r="K4" s="22">
        <v>0</v>
      </c>
    </row>
    <row r="5" spans="1:11" ht="16.5">
      <c r="A5" s="21" t="s">
        <v>37</v>
      </c>
      <c r="B5" s="20">
        <v>0</v>
      </c>
      <c r="C5" s="20">
        <v>36000</v>
      </c>
      <c r="D5" s="20">
        <v>3</v>
      </c>
      <c r="E5" s="22">
        <v>0</v>
      </c>
      <c r="F5" s="11"/>
      <c r="G5" s="21" t="s">
        <v>43</v>
      </c>
      <c r="H5" s="20">
        <v>5000</v>
      </c>
      <c r="I5" s="20">
        <v>8000</v>
      </c>
      <c r="J5" s="20">
        <v>3</v>
      </c>
      <c r="K5" s="22">
        <v>0</v>
      </c>
    </row>
    <row r="6" spans="1:11" ht="16.5">
      <c r="A6" s="21" t="s">
        <v>16</v>
      </c>
      <c r="B6" s="20">
        <v>36000</v>
      </c>
      <c r="C6" s="20">
        <v>144000</v>
      </c>
      <c r="D6" s="20">
        <v>10</v>
      </c>
      <c r="E6" s="22">
        <v>2520</v>
      </c>
      <c r="F6" s="11"/>
      <c r="G6" s="21" t="s">
        <v>44</v>
      </c>
      <c r="H6" s="20">
        <v>8000</v>
      </c>
      <c r="I6" s="20">
        <v>17000</v>
      </c>
      <c r="J6" s="20">
        <v>10</v>
      </c>
      <c r="K6" s="22">
        <v>210</v>
      </c>
    </row>
    <row r="7" spans="1:11" ht="16.5">
      <c r="A7" s="21" t="s">
        <v>17</v>
      </c>
      <c r="B7" s="20">
        <v>144000</v>
      </c>
      <c r="C7" s="20">
        <v>300000</v>
      </c>
      <c r="D7" s="20">
        <v>20</v>
      </c>
      <c r="E7" s="22">
        <v>16920</v>
      </c>
      <c r="F7" s="11"/>
      <c r="G7" s="21" t="s">
        <v>45</v>
      </c>
      <c r="H7" s="20">
        <v>17000</v>
      </c>
      <c r="I7" s="20">
        <v>30000</v>
      </c>
      <c r="J7" s="20">
        <v>20</v>
      </c>
      <c r="K7" s="22">
        <v>1410</v>
      </c>
    </row>
    <row r="8" spans="1:11" ht="16.5">
      <c r="A8" s="21" t="s">
        <v>18</v>
      </c>
      <c r="B8" s="20">
        <v>300000</v>
      </c>
      <c r="C8" s="20">
        <v>420000</v>
      </c>
      <c r="D8" s="20">
        <v>25</v>
      </c>
      <c r="E8" s="22">
        <v>31920</v>
      </c>
      <c r="F8" s="11"/>
      <c r="G8" s="21" t="s">
        <v>46</v>
      </c>
      <c r="H8" s="20">
        <v>30000</v>
      </c>
      <c r="I8" s="20">
        <v>40000</v>
      </c>
      <c r="J8" s="20">
        <v>25</v>
      </c>
      <c r="K8" s="22">
        <v>2660</v>
      </c>
    </row>
    <row r="9" spans="1:11" ht="16.5">
      <c r="A9" s="21" t="s">
        <v>19</v>
      </c>
      <c r="B9" s="20">
        <v>420000</v>
      </c>
      <c r="C9" s="20">
        <v>660000</v>
      </c>
      <c r="D9" s="20">
        <v>30</v>
      </c>
      <c r="E9" s="22">
        <v>52920</v>
      </c>
      <c r="F9" s="11"/>
      <c r="G9" s="21" t="s">
        <v>47</v>
      </c>
      <c r="H9" s="20">
        <v>40000</v>
      </c>
      <c r="I9" s="20">
        <v>60000</v>
      </c>
      <c r="J9" s="20">
        <v>30</v>
      </c>
      <c r="K9" s="22">
        <v>4410</v>
      </c>
    </row>
    <row r="10" spans="1:11" ht="16.5">
      <c r="A10" s="21" t="s">
        <v>20</v>
      </c>
      <c r="B10" s="20">
        <v>660000</v>
      </c>
      <c r="C10" s="20">
        <v>960000</v>
      </c>
      <c r="D10" s="20">
        <v>35</v>
      </c>
      <c r="E10" s="22">
        <v>85920</v>
      </c>
      <c r="F10" s="11"/>
      <c r="G10" s="21" t="s">
        <v>48</v>
      </c>
      <c r="H10" s="20">
        <v>60000</v>
      </c>
      <c r="I10" s="20">
        <v>85000</v>
      </c>
      <c r="J10" s="20">
        <v>35</v>
      </c>
      <c r="K10" s="22">
        <v>7160</v>
      </c>
    </row>
    <row r="11" spans="1:11" ht="17.25" thickBot="1">
      <c r="A11" s="27" t="s">
        <v>21</v>
      </c>
      <c r="B11" s="24">
        <v>960000</v>
      </c>
      <c r="C11" s="24" t="s">
        <v>40</v>
      </c>
      <c r="D11" s="24">
        <v>45</v>
      </c>
      <c r="E11" s="28">
        <v>181920</v>
      </c>
      <c r="F11" s="11"/>
      <c r="G11" s="27" t="s">
        <v>49</v>
      </c>
      <c r="H11" s="24">
        <v>85000</v>
      </c>
      <c r="I11" s="24" t="s">
        <v>40</v>
      </c>
      <c r="J11" s="24">
        <v>45</v>
      </c>
      <c r="K11" s="28">
        <v>15160</v>
      </c>
    </row>
    <row r="12" spans="1:11" ht="16.5">
      <c r="A12" s="9"/>
      <c r="B12" s="9"/>
      <c r="C12" s="9"/>
      <c r="D12" s="9"/>
      <c r="E12" s="11"/>
      <c r="F12" s="11"/>
    </row>
  </sheetData>
  <mergeCells count="7">
    <mergeCell ref="A1:E1"/>
    <mergeCell ref="A3:C3"/>
    <mergeCell ref="D3:E3"/>
    <mergeCell ref="G2:I2"/>
    <mergeCell ref="J2:K2"/>
    <mergeCell ref="A2:E2"/>
    <mergeCell ref="G1:K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selection activeCell="F23" sqref="F23"/>
    </sheetView>
  </sheetViews>
  <sheetFormatPr defaultColWidth="11" defaultRowHeight="15.75"/>
  <cols>
    <col min="1" max="1" width="12" bestFit="1" customWidth="1"/>
    <col min="3" max="3" width="15" bestFit="1" customWidth="1"/>
    <col min="7" max="7" width="24.125" bestFit="1" customWidth="1"/>
  </cols>
  <sheetData>
    <row r="1" spans="1:7">
      <c r="A1" s="57" t="s">
        <v>91</v>
      </c>
    </row>
    <row r="2" spans="1:7">
      <c r="A2" s="58" t="s">
        <v>90</v>
      </c>
    </row>
    <row r="4" spans="1:7" ht="17.25" thickBot="1">
      <c r="A4" s="7" t="s">
        <v>59</v>
      </c>
      <c r="B4" s="36" t="s">
        <v>60</v>
      </c>
      <c r="C4" s="7" t="s">
        <v>158</v>
      </c>
      <c r="D4" s="7" t="s">
        <v>61</v>
      </c>
      <c r="E4" s="7" t="s">
        <v>62</v>
      </c>
      <c r="F4" s="7" t="s">
        <v>63</v>
      </c>
      <c r="G4" s="7" t="s">
        <v>64</v>
      </c>
    </row>
    <row r="5" spans="1:7" ht="19.5">
      <c r="A5" s="8">
        <v>43160</v>
      </c>
      <c r="B5" s="173">
        <v>10000</v>
      </c>
      <c r="C5" s="47">
        <v>4000</v>
      </c>
      <c r="D5" s="47">
        <v>2000</v>
      </c>
      <c r="E5" s="47">
        <v>4000</v>
      </c>
      <c r="F5" s="47">
        <f>SUM(B5:E5)</f>
        <v>20000</v>
      </c>
      <c r="G5" s="148" t="s">
        <v>156</v>
      </c>
    </row>
    <row r="6" spans="1:7" ht="19.5">
      <c r="A6" s="8">
        <v>43525</v>
      </c>
      <c r="B6" s="174">
        <v>11000</v>
      </c>
      <c r="C6" s="47">
        <v>4400</v>
      </c>
      <c r="D6" s="47">
        <v>2200</v>
      </c>
      <c r="E6" s="47">
        <v>4400</v>
      </c>
      <c r="F6" s="47">
        <f t="shared" ref="F6:F10" si="0">SUM(B6:E6)</f>
        <v>22000</v>
      </c>
      <c r="G6" s="150" t="s">
        <v>161</v>
      </c>
    </row>
    <row r="7" spans="1:7" ht="16.5">
      <c r="A7" s="8">
        <v>43891</v>
      </c>
      <c r="B7" s="174">
        <v>12100</v>
      </c>
      <c r="C7" s="47">
        <v>4840</v>
      </c>
      <c r="D7" s="47">
        <v>2420</v>
      </c>
      <c r="E7" s="47">
        <v>4840</v>
      </c>
      <c r="F7" s="47">
        <f t="shared" si="0"/>
        <v>24200</v>
      </c>
    </row>
    <row r="8" spans="1:7" ht="19.5">
      <c r="A8" s="8">
        <v>44256</v>
      </c>
      <c r="B8" s="174">
        <v>13310</v>
      </c>
      <c r="C8" s="47">
        <v>5324</v>
      </c>
      <c r="D8" s="47">
        <v>2662</v>
      </c>
      <c r="E8" s="47">
        <v>5324</v>
      </c>
      <c r="F8" s="47">
        <f t="shared" si="0"/>
        <v>26620</v>
      </c>
      <c r="G8" s="10"/>
    </row>
    <row r="9" spans="1:7" ht="19.5">
      <c r="A9" s="8">
        <v>44621</v>
      </c>
      <c r="B9" s="174">
        <v>29282</v>
      </c>
      <c r="C9" s="47">
        <v>0</v>
      </c>
      <c r="D9" s="47">
        <v>0</v>
      </c>
      <c r="E9" s="47">
        <v>0</v>
      </c>
      <c r="F9" s="47">
        <f t="shared" si="0"/>
        <v>29282</v>
      </c>
      <c r="G9" s="150" t="s">
        <v>157</v>
      </c>
    </row>
    <row r="10" spans="1:7" ht="20.25" thickBot="1">
      <c r="A10" s="8">
        <v>44986</v>
      </c>
      <c r="B10" s="175">
        <v>32210</v>
      </c>
      <c r="C10" s="47">
        <v>0</v>
      </c>
      <c r="D10" s="47">
        <v>0</v>
      </c>
      <c r="E10" s="47">
        <v>0</v>
      </c>
      <c r="F10" s="47">
        <f t="shared" si="0"/>
        <v>32210</v>
      </c>
      <c r="G10" s="10"/>
    </row>
  </sheetData>
  <phoneticPr fontId="1"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workbookViewId="0">
      <pane xSplit="2" ySplit="10" topLeftCell="C11" activePane="bottomRight" state="frozen"/>
      <selection pane="topRight" activeCell="C1" sqref="C1"/>
      <selection pane="bottomLeft" activeCell="A11" sqref="A11"/>
      <selection pane="bottomRight" activeCell="H1" sqref="H1"/>
    </sheetView>
  </sheetViews>
  <sheetFormatPr defaultColWidth="11" defaultRowHeight="16.5"/>
  <cols>
    <col min="1" max="1" width="18.375" style="9" bestFit="1" customWidth="1"/>
    <col min="2" max="2" width="27.5" style="9" bestFit="1" customWidth="1"/>
    <col min="3" max="3" width="13.125" style="9" customWidth="1"/>
    <col min="4" max="4" width="14.625" style="9" customWidth="1"/>
    <col min="5" max="5" width="13" style="9" bestFit="1" customWidth="1"/>
    <col min="6" max="6" width="14.125" style="9" bestFit="1" customWidth="1"/>
    <col min="7" max="7" width="13" style="9" bestFit="1" customWidth="1"/>
    <col min="8" max="8" width="11.625" style="11" bestFit="1" customWidth="1"/>
    <col min="9" max="9" width="19" style="9" customWidth="1"/>
    <col min="10" max="10" width="11.875" style="9" customWidth="1"/>
    <col min="11" max="11" width="13.625" style="9" customWidth="1"/>
    <col min="12" max="12" width="12.625" style="9" customWidth="1"/>
    <col min="13" max="13" width="17.625" style="9" customWidth="1"/>
    <col min="14" max="14" width="13.125" style="11" customWidth="1"/>
    <col min="15" max="15" width="19.625" style="11" bestFit="1" customWidth="1"/>
    <col min="16" max="16" width="14.125" style="11" bestFit="1" customWidth="1"/>
    <col min="17" max="17" width="18.625" style="11" bestFit="1" customWidth="1"/>
    <col min="18" max="18" width="15" style="11" bestFit="1" customWidth="1"/>
    <col min="19" max="19" width="13.875" style="11" bestFit="1" customWidth="1"/>
    <col min="20" max="20" width="19.625" style="11" bestFit="1" customWidth="1"/>
    <col min="21" max="16384" width="11" style="11"/>
  </cols>
  <sheetData>
    <row r="1" spans="1:20" ht="15.95" customHeight="1">
      <c r="A1" s="216" t="s">
        <v>0</v>
      </c>
      <c r="B1" s="206"/>
      <c r="C1" s="206" t="s">
        <v>89</v>
      </c>
      <c r="D1" s="206"/>
      <c r="E1" s="206"/>
      <c r="F1" s="221" t="s">
        <v>159</v>
      </c>
      <c r="G1" s="222"/>
      <c r="H1" s="191" t="s">
        <v>179</v>
      </c>
      <c r="I1" s="163" t="s">
        <v>168</v>
      </c>
      <c r="J1" s="165"/>
      <c r="K1" s="165"/>
      <c r="L1" s="165"/>
      <c r="M1" s="164"/>
      <c r="N1" s="164"/>
      <c r="O1" s="68"/>
      <c r="P1" s="224"/>
      <c r="Q1" s="224"/>
      <c r="R1" s="224"/>
      <c r="S1" s="214"/>
      <c r="T1" s="214"/>
    </row>
    <row r="2" spans="1:20">
      <c r="A2" s="217"/>
      <c r="B2" s="218"/>
      <c r="C2" s="63" t="s">
        <v>164</v>
      </c>
      <c r="D2" s="63" t="s">
        <v>53</v>
      </c>
      <c r="E2" s="63" t="s">
        <v>102</v>
      </c>
      <c r="F2" s="63" t="s">
        <v>3</v>
      </c>
      <c r="G2" s="64" t="s">
        <v>4</v>
      </c>
      <c r="I2" s="176" t="s">
        <v>169</v>
      </c>
      <c r="J2" s="172">
        <f>历年个人薪资结构!F9</f>
        <v>29282</v>
      </c>
      <c r="K2" s="151"/>
      <c r="L2" s="71"/>
      <c r="M2" s="151"/>
      <c r="N2" s="70"/>
      <c r="O2" s="68"/>
      <c r="P2" s="69"/>
      <c r="Q2" s="70"/>
      <c r="R2" s="71"/>
      <c r="S2" s="70"/>
      <c r="T2" s="70"/>
    </row>
    <row r="3" spans="1:20">
      <c r="A3" s="56" t="s">
        <v>5</v>
      </c>
      <c r="B3" s="12" t="s">
        <v>6</v>
      </c>
      <c r="C3" s="167">
        <f>IF($J$2&lt;历年省市缴纳基数!$K$4,历年省市缴纳基数!$K$4,IF($J$2&gt;历年省市缴纳基数!$L$4,历年省市缴纳基数!$L$4,$J$2))</f>
        <v>29282</v>
      </c>
      <c r="D3" s="168">
        <f>IF(历年个人薪资结构!$B$10&lt;历年省市缴纳基数!$K$5,历年省市缴纳基数!$K$5,IF(历年个人薪资结构!$B$10&gt;历年省市缴纳基数!$L$5,历年省市缴纳基数!$L$5,历年个人薪资结构!$B$10))</f>
        <v>32210</v>
      </c>
      <c r="E3" s="169">
        <f>D3</f>
        <v>32210</v>
      </c>
      <c r="F3" s="23" t="s">
        <v>7</v>
      </c>
      <c r="G3" s="60">
        <f>历年省市缴纳比例!$F$7</f>
        <v>0.1</v>
      </c>
      <c r="H3" s="78"/>
      <c r="I3" s="77" t="s">
        <v>170</v>
      </c>
      <c r="J3" s="172">
        <f>历年个人薪资结构!B6</f>
        <v>11000</v>
      </c>
      <c r="K3" s="163"/>
      <c r="L3" s="26"/>
      <c r="M3" s="25"/>
      <c r="O3" s="26"/>
      <c r="P3" s="29"/>
      <c r="Q3" s="26"/>
      <c r="R3" s="26"/>
      <c r="S3" s="26"/>
      <c r="T3" s="26"/>
    </row>
    <row r="4" spans="1:20">
      <c r="A4" s="198" t="s">
        <v>8</v>
      </c>
      <c r="B4" s="12" t="s">
        <v>9</v>
      </c>
      <c r="C4" s="168">
        <f>IF($J$3&lt;历年省市缴纳基数!$D$4,历年省市缴纳基数!$D$4,IF($J$3&gt;历年省市缴纳基数!$E$4,历年省市缴纳基数!$E$4,$J$3))</f>
        <v>11000</v>
      </c>
      <c r="D4" s="168">
        <f>IF(历年个人薪资结构!$B$10&lt;历年省市缴纳基数!$D$5,历年省市缴纳基数!$D$5,IF(历年个人薪资结构!$B$10&gt;历年省市缴纳基数!$E$5,历年省市缴纳基数!$E$5,历年个人薪资结构!$B$10))</f>
        <v>26421</v>
      </c>
      <c r="E4" s="169">
        <f>D4</f>
        <v>26421</v>
      </c>
      <c r="F4" s="23" t="s">
        <v>7</v>
      </c>
      <c r="G4" s="60">
        <f>历年省市缴纳比例!$F$8</f>
        <v>0.08</v>
      </c>
      <c r="H4" s="59"/>
      <c r="I4" s="68"/>
      <c r="J4" s="29"/>
      <c r="K4" s="163"/>
      <c r="L4" s="26"/>
      <c r="M4" s="26"/>
      <c r="N4" s="26"/>
      <c r="O4" s="68"/>
      <c r="P4" s="29"/>
      <c r="Q4" s="26"/>
      <c r="R4" s="26"/>
      <c r="S4" s="26"/>
      <c r="T4" s="26"/>
    </row>
    <row r="5" spans="1:20">
      <c r="A5" s="198"/>
      <c r="B5" s="12" t="s">
        <v>24</v>
      </c>
      <c r="C5" s="168">
        <f>IF($J$3&lt;历年省市缴纳基数!$K$4,历年省市缴纳基数!$K$4,IF($J$3&gt;历年省市缴纳基数!$L$4,历年省市缴纳基数!$L$4,$J$3))</f>
        <v>11000</v>
      </c>
      <c r="D5" s="168">
        <f>IF(历年个人薪资结构!$B$10&lt;历年省市缴纳基数!$K$4,历年省市缴纳基数!$K$4,IF(历年个人薪资结构!$B$10&gt;历年省市缴纳基数!$L$4,历年省市缴纳基数!$L$4,历年个人薪资结构!$B$10))</f>
        <v>32210</v>
      </c>
      <c r="E5" s="167">
        <f>IF(历年个人薪资结构!$B$10&lt;历年省市缴纳基数!$M$4,历年省市缴纳基数!$M$4,IF(历年个人薪资结构!$B$10&gt;历年省市缴纳基数!$N$4,历年省市缴纳基数!$N$4,历年个人薪资结构!$B$10))</f>
        <v>30615</v>
      </c>
      <c r="F5" s="23" t="s">
        <v>7</v>
      </c>
      <c r="G5" s="60">
        <f>历年省市缴纳比例!$F$9</f>
        <v>0.02</v>
      </c>
      <c r="H5" s="59"/>
      <c r="I5" s="11"/>
      <c r="J5" s="29"/>
      <c r="L5" s="26"/>
      <c r="M5" s="26"/>
      <c r="N5" s="26"/>
      <c r="O5" s="68"/>
      <c r="P5" s="29"/>
      <c r="Q5" s="26"/>
      <c r="R5" s="26"/>
      <c r="S5" s="26"/>
      <c r="T5" s="26"/>
    </row>
    <row r="6" spans="1:20">
      <c r="A6" s="198"/>
      <c r="B6" s="12" t="s">
        <v>10</v>
      </c>
      <c r="C6" s="168">
        <f>C5</f>
        <v>11000</v>
      </c>
      <c r="D6" s="168">
        <f>D5</f>
        <v>32210</v>
      </c>
      <c r="E6" s="169">
        <f>D6</f>
        <v>32210</v>
      </c>
      <c r="F6" s="23" t="s">
        <v>7</v>
      </c>
      <c r="G6" s="60">
        <f>历年省市缴纳比例!$F$10</f>
        <v>0</v>
      </c>
      <c r="H6" s="25"/>
      <c r="I6" s="11"/>
      <c r="J6" s="29"/>
      <c r="K6" s="26"/>
      <c r="L6" s="26"/>
      <c r="M6" s="26"/>
      <c r="N6" s="26"/>
      <c r="O6" s="68"/>
      <c r="P6" s="29"/>
      <c r="Q6" s="26"/>
      <c r="R6" s="26"/>
      <c r="S6" s="26"/>
      <c r="T6" s="26"/>
    </row>
    <row r="7" spans="1:20">
      <c r="A7" s="198"/>
      <c r="B7" s="20" t="s">
        <v>11</v>
      </c>
      <c r="C7" s="168">
        <f>历年个人薪资结构!B9</f>
        <v>29282</v>
      </c>
      <c r="D7" s="168">
        <f>历年个人薪资结构!B10</f>
        <v>32210</v>
      </c>
      <c r="E7" s="169">
        <f>D7</f>
        <v>32210</v>
      </c>
      <c r="F7" s="23" t="s">
        <v>12</v>
      </c>
      <c r="G7" s="61">
        <f>历年省市缴纳比例!$F$11</f>
        <v>0</v>
      </c>
      <c r="H7" s="25"/>
      <c r="I7" s="11"/>
      <c r="J7" s="29"/>
      <c r="K7" s="26"/>
      <c r="L7" s="26"/>
      <c r="M7" s="26"/>
      <c r="N7" s="26"/>
      <c r="O7" s="68"/>
      <c r="P7" s="29"/>
      <c r="Q7" s="26"/>
      <c r="R7" s="26"/>
      <c r="S7" s="26"/>
      <c r="T7" s="26"/>
    </row>
    <row r="8" spans="1:20" ht="17.25" thickBot="1">
      <c r="A8" s="199"/>
      <c r="B8" s="24" t="s">
        <v>57</v>
      </c>
      <c r="C8" s="170">
        <f>历年省市缴纳基数!$I$4</f>
        <v>2360</v>
      </c>
      <c r="D8" s="170">
        <f>历年省市缴纳基数!$I$5</f>
        <v>2360</v>
      </c>
      <c r="E8" s="171">
        <f>D8</f>
        <v>2360</v>
      </c>
      <c r="F8" s="50" t="s">
        <v>7</v>
      </c>
      <c r="G8" s="62">
        <f>历年省市缴纳比例!$F$12</f>
        <v>3.0000000000000001E-3</v>
      </c>
      <c r="H8" s="25"/>
      <c r="I8" s="11"/>
      <c r="J8" s="29"/>
      <c r="K8" s="26"/>
      <c r="L8" s="26"/>
      <c r="M8" s="26"/>
      <c r="N8" s="26"/>
      <c r="O8" s="68"/>
      <c r="P8" s="29"/>
      <c r="Q8" s="26"/>
      <c r="R8" s="26"/>
      <c r="S8" s="26"/>
      <c r="T8" s="26"/>
    </row>
    <row r="9" spans="1:20">
      <c r="A9" s="30"/>
      <c r="B9" s="31"/>
      <c r="C9" s="32"/>
      <c r="D9" s="33"/>
      <c r="E9" s="34"/>
      <c r="F9" s="26"/>
      <c r="G9" s="25"/>
      <c r="I9" s="29"/>
      <c r="J9" s="26"/>
      <c r="K9" s="26"/>
      <c r="L9" s="26"/>
      <c r="M9" s="26"/>
      <c r="O9" s="29"/>
      <c r="P9" s="26"/>
      <c r="Q9" s="26"/>
      <c r="R9" s="26"/>
      <c r="S9" s="26"/>
    </row>
    <row r="10" spans="1:20" ht="17.25" thickBot="1">
      <c r="A10" s="226" t="s">
        <v>50</v>
      </c>
      <c r="B10" s="226"/>
      <c r="C10" s="35">
        <v>12</v>
      </c>
      <c r="D10" s="35">
        <v>1</v>
      </c>
      <c r="E10" s="35">
        <v>2</v>
      </c>
      <c r="F10" s="35">
        <v>3</v>
      </c>
      <c r="G10" s="35">
        <v>4</v>
      </c>
      <c r="H10" s="35">
        <v>5</v>
      </c>
      <c r="I10" s="35">
        <v>6</v>
      </c>
      <c r="J10" s="35">
        <v>7</v>
      </c>
      <c r="K10" s="35">
        <v>8</v>
      </c>
      <c r="L10" s="35">
        <v>9</v>
      </c>
      <c r="M10" s="35">
        <v>10</v>
      </c>
      <c r="N10" s="35">
        <v>11</v>
      </c>
      <c r="O10" s="82" t="s">
        <v>153</v>
      </c>
    </row>
    <row r="11" spans="1:20" ht="17.25" thickBot="1">
      <c r="A11" s="220" t="s">
        <v>25</v>
      </c>
      <c r="B11" s="37" t="s">
        <v>23</v>
      </c>
      <c r="C11" s="95">
        <f>历年个人薪资结构!$F$9</f>
        <v>29282</v>
      </c>
      <c r="D11" s="96">
        <f>历年个人薪资结构!$F$9</f>
        <v>29282</v>
      </c>
      <c r="E11" s="96">
        <f>历年个人薪资结构!$F$9</f>
        <v>29282</v>
      </c>
      <c r="F11" s="96">
        <f>历年个人薪资结构!$F$10</f>
        <v>32210</v>
      </c>
      <c r="G11" s="96">
        <f>历年个人薪资结构!$F$10</f>
        <v>32210</v>
      </c>
      <c r="H11" s="96">
        <f>历年个人薪资结构!$F$10</f>
        <v>32210</v>
      </c>
      <c r="I11" s="96">
        <f>历年个人薪资结构!$F$10</f>
        <v>32210</v>
      </c>
      <c r="J11" s="96">
        <f>历年个人薪资结构!$F$10</f>
        <v>32210</v>
      </c>
      <c r="K11" s="96">
        <f>历年个人薪资结构!$F$10</f>
        <v>32210</v>
      </c>
      <c r="L11" s="96">
        <f>历年个人薪资结构!$F$10</f>
        <v>32210</v>
      </c>
      <c r="M11" s="96">
        <f>历年个人薪资结构!$F$10</f>
        <v>32210</v>
      </c>
      <c r="N11" s="97">
        <f>历年个人薪资结构!$F$10</f>
        <v>32210</v>
      </c>
      <c r="O11" s="88">
        <f t="shared" ref="O11:O36" si="0">SUM(C11:N11)</f>
        <v>377736</v>
      </c>
      <c r="P11" s="89" t="s">
        <v>121</v>
      </c>
    </row>
    <row r="12" spans="1:20">
      <c r="A12" s="220"/>
      <c r="B12" s="37" t="s">
        <v>22</v>
      </c>
      <c r="C12" s="38">
        <f>SUM(C11)</f>
        <v>29282</v>
      </c>
      <c r="D12" s="38">
        <f>SUM(C11:D11)</f>
        <v>58564</v>
      </c>
      <c r="E12" s="38">
        <f>SUM(C11:E11)</f>
        <v>87846</v>
      </c>
      <c r="F12" s="38">
        <f>SUM(C11:F11)</f>
        <v>120056</v>
      </c>
      <c r="G12" s="38">
        <f>SUM(C11:G11)</f>
        <v>152266</v>
      </c>
      <c r="H12" s="38">
        <f>SUM(C11:H11)</f>
        <v>184476</v>
      </c>
      <c r="I12" s="38">
        <f>SUM(C11:I11)</f>
        <v>216686</v>
      </c>
      <c r="J12" s="38">
        <f>SUM(C11:J11)</f>
        <v>248896</v>
      </c>
      <c r="K12" s="38">
        <f>SUM(C11:K11)</f>
        <v>281106</v>
      </c>
      <c r="L12" s="38">
        <f>SUM(C11:L11)</f>
        <v>313316</v>
      </c>
      <c r="M12" s="38">
        <f>SUM(C11:M11)</f>
        <v>345526</v>
      </c>
      <c r="N12" s="38">
        <f>SUM(C11:N11)</f>
        <v>377736</v>
      </c>
      <c r="O12" s="38">
        <f>N12</f>
        <v>377736</v>
      </c>
    </row>
    <row r="13" spans="1:20" ht="17.25" thickBot="1">
      <c r="A13" s="39" t="s">
        <v>172</v>
      </c>
      <c r="B13" s="39" t="s">
        <v>54</v>
      </c>
      <c r="C13" s="38">
        <f>历年税率表!$I$4*(MOD(C10,12)+1)</f>
        <v>5000</v>
      </c>
      <c r="D13" s="38">
        <f>历年税率表!$I$4*(MOD(D10,12)+1)</f>
        <v>10000</v>
      </c>
      <c r="E13" s="38">
        <f>历年税率表!$I$4*(MOD(E10,12)+1)</f>
        <v>15000</v>
      </c>
      <c r="F13" s="38">
        <f>历年税率表!$I$4*(MOD(F10,12)+1)</f>
        <v>20000</v>
      </c>
      <c r="G13" s="38">
        <f>历年税率表!$I$4*(MOD(G10,12)+1)</f>
        <v>25000</v>
      </c>
      <c r="H13" s="38">
        <f>历年税率表!$I$4*(MOD(H10,12)+1)</f>
        <v>30000</v>
      </c>
      <c r="I13" s="38">
        <f>历年税率表!$I$4*(MOD(I10,12)+1)</f>
        <v>35000</v>
      </c>
      <c r="J13" s="38">
        <f>历年税率表!$I$4*(MOD(J10,12)+1)</f>
        <v>40000</v>
      </c>
      <c r="K13" s="38">
        <f>历年税率表!$I$4*(MOD(K10,12)+1)</f>
        <v>45000</v>
      </c>
      <c r="L13" s="38">
        <f>历年税率表!$I$4*(MOD(L10,12)+1)</f>
        <v>50000</v>
      </c>
      <c r="M13" s="38">
        <f>历年税率表!$I$4*(MOD(M10,12)+1)</f>
        <v>55000</v>
      </c>
      <c r="N13" s="38">
        <f>历年税率表!$I$4*(MOD(N10,12)+1)</f>
        <v>60000</v>
      </c>
      <c r="O13" s="38">
        <f>N13</f>
        <v>60000</v>
      </c>
    </row>
    <row r="14" spans="1:20">
      <c r="A14" s="225" t="s">
        <v>34</v>
      </c>
      <c r="B14" s="40" t="s">
        <v>26</v>
      </c>
      <c r="C14" s="98">
        <v>0</v>
      </c>
      <c r="D14" s="99">
        <v>0</v>
      </c>
      <c r="E14" s="99">
        <v>0</v>
      </c>
      <c r="F14" s="99">
        <v>0</v>
      </c>
      <c r="G14" s="99">
        <v>0</v>
      </c>
      <c r="H14" s="99">
        <v>0</v>
      </c>
      <c r="I14" s="99">
        <v>0</v>
      </c>
      <c r="J14" s="99">
        <v>0</v>
      </c>
      <c r="K14" s="99">
        <v>0</v>
      </c>
      <c r="L14" s="99">
        <v>0</v>
      </c>
      <c r="M14" s="99">
        <v>0</v>
      </c>
      <c r="N14" s="100">
        <v>0</v>
      </c>
      <c r="O14" s="38">
        <f t="shared" si="0"/>
        <v>0</v>
      </c>
    </row>
    <row r="15" spans="1:20">
      <c r="A15" s="225"/>
      <c r="B15" s="40" t="s">
        <v>27</v>
      </c>
      <c r="C15" s="101">
        <v>0</v>
      </c>
      <c r="D15" s="94">
        <v>0</v>
      </c>
      <c r="E15" s="94">
        <v>0</v>
      </c>
      <c r="F15" s="94">
        <v>0</v>
      </c>
      <c r="G15" s="94">
        <v>0</v>
      </c>
      <c r="H15" s="94">
        <v>0</v>
      </c>
      <c r="I15" s="94">
        <v>0</v>
      </c>
      <c r="J15" s="94">
        <v>0</v>
      </c>
      <c r="K15" s="94">
        <v>0</v>
      </c>
      <c r="L15" s="94">
        <v>0</v>
      </c>
      <c r="M15" s="94">
        <v>0</v>
      </c>
      <c r="N15" s="102">
        <v>0</v>
      </c>
      <c r="O15" s="38">
        <f t="shared" si="0"/>
        <v>0</v>
      </c>
    </row>
    <row r="16" spans="1:20">
      <c r="A16" s="225"/>
      <c r="B16" s="40" t="s">
        <v>28</v>
      </c>
      <c r="C16" s="101">
        <v>0</v>
      </c>
      <c r="D16" s="94">
        <v>0</v>
      </c>
      <c r="E16" s="94">
        <v>0</v>
      </c>
      <c r="F16" s="94">
        <v>0</v>
      </c>
      <c r="G16" s="94">
        <v>0</v>
      </c>
      <c r="H16" s="94">
        <v>0</v>
      </c>
      <c r="I16" s="94">
        <v>0</v>
      </c>
      <c r="J16" s="94">
        <v>0</v>
      </c>
      <c r="K16" s="94">
        <v>0</v>
      </c>
      <c r="L16" s="94">
        <v>0</v>
      </c>
      <c r="M16" s="94">
        <v>0</v>
      </c>
      <c r="N16" s="102">
        <v>0</v>
      </c>
      <c r="O16" s="38">
        <f t="shared" si="0"/>
        <v>0</v>
      </c>
    </row>
    <row r="17" spans="1:15">
      <c r="A17" s="225"/>
      <c r="B17" s="40" t="s">
        <v>29</v>
      </c>
      <c r="C17" s="101">
        <v>0</v>
      </c>
      <c r="D17" s="94">
        <v>0</v>
      </c>
      <c r="E17" s="94">
        <v>0</v>
      </c>
      <c r="F17" s="94">
        <v>0</v>
      </c>
      <c r="G17" s="94">
        <v>0</v>
      </c>
      <c r="H17" s="94">
        <v>0</v>
      </c>
      <c r="I17" s="94">
        <v>0</v>
      </c>
      <c r="J17" s="94">
        <v>0</v>
      </c>
      <c r="K17" s="94">
        <v>0</v>
      </c>
      <c r="L17" s="94">
        <v>0</v>
      </c>
      <c r="M17" s="94">
        <v>0</v>
      </c>
      <c r="N17" s="102">
        <v>0</v>
      </c>
      <c r="O17" s="38">
        <f t="shared" si="0"/>
        <v>0</v>
      </c>
    </row>
    <row r="18" spans="1:15">
      <c r="A18" s="225"/>
      <c r="B18" s="40" t="s">
        <v>30</v>
      </c>
      <c r="C18" s="101">
        <v>0</v>
      </c>
      <c r="D18" s="94">
        <v>0</v>
      </c>
      <c r="E18" s="94">
        <v>0</v>
      </c>
      <c r="F18" s="94">
        <v>0</v>
      </c>
      <c r="G18" s="94">
        <v>0</v>
      </c>
      <c r="H18" s="94">
        <v>0</v>
      </c>
      <c r="I18" s="94">
        <v>0</v>
      </c>
      <c r="J18" s="94">
        <v>0</v>
      </c>
      <c r="K18" s="94">
        <v>0</v>
      </c>
      <c r="L18" s="94">
        <v>0</v>
      </c>
      <c r="M18" s="94">
        <v>0</v>
      </c>
      <c r="N18" s="102">
        <v>0</v>
      </c>
      <c r="O18" s="38">
        <f t="shared" si="0"/>
        <v>0</v>
      </c>
    </row>
    <row r="19" spans="1:15">
      <c r="A19" s="225"/>
      <c r="B19" s="40" t="s">
        <v>31</v>
      </c>
      <c r="C19" s="101">
        <v>0</v>
      </c>
      <c r="D19" s="94">
        <v>0</v>
      </c>
      <c r="E19" s="94">
        <v>3000</v>
      </c>
      <c r="F19" s="94">
        <v>1000</v>
      </c>
      <c r="G19" s="94">
        <v>1000</v>
      </c>
      <c r="H19" s="94">
        <v>1000</v>
      </c>
      <c r="I19" s="94">
        <v>1000</v>
      </c>
      <c r="J19" s="94">
        <v>1000</v>
      </c>
      <c r="K19" s="94">
        <v>5500</v>
      </c>
      <c r="L19" s="94">
        <v>1500</v>
      </c>
      <c r="M19" s="94">
        <v>1500</v>
      </c>
      <c r="N19" s="102">
        <v>1500</v>
      </c>
      <c r="O19" s="38">
        <f t="shared" si="0"/>
        <v>18000</v>
      </c>
    </row>
    <row r="20" spans="1:15" ht="17.25" thickBot="1">
      <c r="A20" s="225"/>
      <c r="B20" s="40" t="s">
        <v>32</v>
      </c>
      <c r="C20" s="103">
        <v>0</v>
      </c>
      <c r="D20" s="104">
        <v>0</v>
      </c>
      <c r="E20" s="104">
        <v>0</v>
      </c>
      <c r="F20" s="104">
        <v>0</v>
      </c>
      <c r="G20" s="104">
        <v>0</v>
      </c>
      <c r="H20" s="104">
        <v>0</v>
      </c>
      <c r="I20" s="104">
        <v>0</v>
      </c>
      <c r="J20" s="104">
        <v>0</v>
      </c>
      <c r="K20" s="104">
        <v>0</v>
      </c>
      <c r="L20" s="104">
        <v>0</v>
      </c>
      <c r="M20" s="104">
        <v>0</v>
      </c>
      <c r="N20" s="105">
        <v>0</v>
      </c>
      <c r="O20" s="38">
        <f t="shared" si="0"/>
        <v>0</v>
      </c>
    </row>
    <row r="21" spans="1:15">
      <c r="A21" s="225"/>
      <c r="B21" s="41" t="s">
        <v>55</v>
      </c>
      <c r="C21" s="79">
        <f>SUM(C14:C20)</f>
        <v>0</v>
      </c>
      <c r="D21" s="79">
        <f t="shared" ref="D21:N21" si="1">SUM(D14:D20)</f>
        <v>0</v>
      </c>
      <c r="E21" s="79">
        <f t="shared" si="1"/>
        <v>3000</v>
      </c>
      <c r="F21" s="79">
        <f t="shared" si="1"/>
        <v>1000</v>
      </c>
      <c r="G21" s="79">
        <f t="shared" si="1"/>
        <v>1000</v>
      </c>
      <c r="H21" s="79">
        <f t="shared" si="1"/>
        <v>1000</v>
      </c>
      <c r="I21" s="79">
        <f t="shared" si="1"/>
        <v>1000</v>
      </c>
      <c r="J21" s="79">
        <f t="shared" si="1"/>
        <v>1000</v>
      </c>
      <c r="K21" s="79">
        <f t="shared" si="1"/>
        <v>5500</v>
      </c>
      <c r="L21" s="79">
        <f t="shared" si="1"/>
        <v>1500</v>
      </c>
      <c r="M21" s="79">
        <f t="shared" si="1"/>
        <v>1500</v>
      </c>
      <c r="N21" s="79">
        <f t="shared" si="1"/>
        <v>1500</v>
      </c>
      <c r="O21" s="38">
        <f t="shared" si="0"/>
        <v>18000</v>
      </c>
    </row>
    <row r="22" spans="1:15">
      <c r="A22" s="225"/>
      <c r="B22" s="41" t="s">
        <v>56</v>
      </c>
      <c r="C22" s="38">
        <f>SUM(C21)</f>
        <v>0</v>
      </c>
      <c r="D22" s="38">
        <f>SUM(C21:D21)</f>
        <v>0</v>
      </c>
      <c r="E22" s="38">
        <f>SUM(C21:E21)</f>
        <v>3000</v>
      </c>
      <c r="F22" s="38">
        <f>SUM(C21:F21)</f>
        <v>4000</v>
      </c>
      <c r="G22" s="38">
        <f>SUM(C21:G21)</f>
        <v>5000</v>
      </c>
      <c r="H22" s="38">
        <f>SUM(C21:H21)</f>
        <v>6000</v>
      </c>
      <c r="I22" s="38">
        <f>SUM(C21:I21)</f>
        <v>7000</v>
      </c>
      <c r="J22" s="38">
        <f>SUM(C21:J21)</f>
        <v>8000</v>
      </c>
      <c r="K22" s="38">
        <f>SUM(C21:K21)</f>
        <v>13500</v>
      </c>
      <c r="L22" s="38">
        <f>SUM(C21:L21)</f>
        <v>15000</v>
      </c>
      <c r="M22" s="38">
        <f>SUM(C21:M21)</f>
        <v>16500</v>
      </c>
      <c r="N22" s="38">
        <f>SUM(C21:N21)</f>
        <v>18000</v>
      </c>
      <c r="O22" s="38">
        <f>N22</f>
        <v>18000</v>
      </c>
    </row>
    <row r="23" spans="1:15">
      <c r="A23" s="42" t="s">
        <v>33</v>
      </c>
      <c r="B23" s="42" t="s">
        <v>6</v>
      </c>
      <c r="C23" s="38">
        <f t="shared" ref="C23:I23" si="2">$C3*$G3</f>
        <v>2928.2000000000003</v>
      </c>
      <c r="D23" s="38">
        <f t="shared" si="2"/>
        <v>2928.2000000000003</v>
      </c>
      <c r="E23" s="38">
        <f t="shared" si="2"/>
        <v>2928.2000000000003</v>
      </c>
      <c r="F23" s="38">
        <f t="shared" si="2"/>
        <v>2928.2000000000003</v>
      </c>
      <c r="G23" s="38">
        <f t="shared" si="2"/>
        <v>2928.2000000000003</v>
      </c>
      <c r="H23" s="38">
        <f t="shared" si="2"/>
        <v>2928.2000000000003</v>
      </c>
      <c r="I23" s="38">
        <f t="shared" si="2"/>
        <v>2928.2000000000003</v>
      </c>
      <c r="J23" s="38">
        <f>$D$3*$G$3</f>
        <v>3221</v>
      </c>
      <c r="K23" s="38">
        <f>$D$3*$G$3</f>
        <v>3221</v>
      </c>
      <c r="L23" s="38">
        <f>$D$3*$G$3</f>
        <v>3221</v>
      </c>
      <c r="M23" s="38">
        <f>$E$3*$G$3</f>
        <v>3221</v>
      </c>
      <c r="N23" s="38">
        <f>$E$3*$G$3</f>
        <v>3221</v>
      </c>
      <c r="O23" s="38">
        <f t="shared" si="0"/>
        <v>36602.400000000001</v>
      </c>
    </row>
    <row r="24" spans="1:15">
      <c r="A24" s="219" t="s">
        <v>8</v>
      </c>
      <c r="B24" s="42" t="s">
        <v>9</v>
      </c>
      <c r="C24" s="38">
        <f t="shared" ref="C24:I24" si="3">$C$4*$G$4</f>
        <v>880</v>
      </c>
      <c r="D24" s="38">
        <f t="shared" si="3"/>
        <v>880</v>
      </c>
      <c r="E24" s="38">
        <f t="shared" si="3"/>
        <v>880</v>
      </c>
      <c r="F24" s="38">
        <f t="shared" si="3"/>
        <v>880</v>
      </c>
      <c r="G24" s="128">
        <f t="shared" si="3"/>
        <v>880</v>
      </c>
      <c r="H24" s="38">
        <f t="shared" si="3"/>
        <v>880</v>
      </c>
      <c r="I24" s="38">
        <f t="shared" si="3"/>
        <v>880</v>
      </c>
      <c r="J24" s="38">
        <f>$D$4*$G$4</f>
        <v>2113.6799999999998</v>
      </c>
      <c r="K24" s="38">
        <f>$D$4*$G$4</f>
        <v>2113.6799999999998</v>
      </c>
      <c r="L24" s="38">
        <f>$D$4*$G$4</f>
        <v>2113.6799999999998</v>
      </c>
      <c r="M24" s="38">
        <f>$E$4*$G$4</f>
        <v>2113.6799999999998</v>
      </c>
      <c r="N24" s="38">
        <f>$E$4*$G$4</f>
        <v>2113.6799999999998</v>
      </c>
      <c r="O24" s="38">
        <f t="shared" si="0"/>
        <v>16728.400000000001</v>
      </c>
    </row>
    <row r="25" spans="1:15" ht="15.95" customHeight="1">
      <c r="A25" s="219"/>
      <c r="B25" s="42" t="s">
        <v>24</v>
      </c>
      <c r="C25" s="38">
        <f t="shared" ref="C25:I25" si="4">$C$5*$G$5</f>
        <v>220</v>
      </c>
      <c r="D25" s="38">
        <f t="shared" si="4"/>
        <v>220</v>
      </c>
      <c r="E25" s="38">
        <f t="shared" si="4"/>
        <v>220</v>
      </c>
      <c r="F25" s="38">
        <f t="shared" si="4"/>
        <v>220</v>
      </c>
      <c r="G25" s="128">
        <f t="shared" si="4"/>
        <v>220</v>
      </c>
      <c r="H25" s="38">
        <f t="shared" si="4"/>
        <v>220</v>
      </c>
      <c r="I25" s="38">
        <f t="shared" si="4"/>
        <v>220</v>
      </c>
      <c r="J25" s="38">
        <f>$D$5*$G$5</f>
        <v>644.20000000000005</v>
      </c>
      <c r="K25" s="38">
        <f>$D$5*$G$5</f>
        <v>644.20000000000005</v>
      </c>
      <c r="L25" s="38">
        <f>$D$5*$G$5</f>
        <v>644.20000000000005</v>
      </c>
      <c r="M25" s="38">
        <f>$E$5*$G$5</f>
        <v>612.30000000000007</v>
      </c>
      <c r="N25" s="38">
        <f>$E$5*$G$5</f>
        <v>612.30000000000007</v>
      </c>
      <c r="O25" s="38">
        <f t="shared" si="0"/>
        <v>4697.2</v>
      </c>
    </row>
    <row r="26" spans="1:15" ht="19.5" customHeight="1">
      <c r="A26" s="219"/>
      <c r="B26" s="42" t="s">
        <v>10</v>
      </c>
      <c r="C26" s="38">
        <f t="shared" ref="C26:I26" si="5">$C$6*$G$6</f>
        <v>0</v>
      </c>
      <c r="D26" s="38">
        <f t="shared" si="5"/>
        <v>0</v>
      </c>
      <c r="E26" s="38">
        <f t="shared" si="5"/>
        <v>0</v>
      </c>
      <c r="F26" s="38">
        <f t="shared" si="5"/>
        <v>0</v>
      </c>
      <c r="G26" s="38">
        <f t="shared" si="5"/>
        <v>0</v>
      </c>
      <c r="H26" s="38">
        <f t="shared" si="5"/>
        <v>0</v>
      </c>
      <c r="I26" s="38">
        <f t="shared" si="5"/>
        <v>0</v>
      </c>
      <c r="J26" s="38">
        <f>$D6*$G6</f>
        <v>0</v>
      </c>
      <c r="K26" s="38">
        <f>$D6*$G6</f>
        <v>0</v>
      </c>
      <c r="L26" s="38">
        <f>$D6*$G6</f>
        <v>0</v>
      </c>
      <c r="M26" s="38">
        <f>$E6*$G6</f>
        <v>0</v>
      </c>
      <c r="N26" s="38">
        <f>$E6*$G6</f>
        <v>0</v>
      </c>
      <c r="O26" s="38">
        <f t="shared" si="0"/>
        <v>0</v>
      </c>
    </row>
    <row r="27" spans="1:15">
      <c r="A27" s="219"/>
      <c r="B27" s="42" t="s">
        <v>11</v>
      </c>
      <c r="C27" s="38">
        <f t="shared" ref="C27:N27" si="6">$G$7</f>
        <v>0</v>
      </c>
      <c r="D27" s="38">
        <f t="shared" si="6"/>
        <v>0</v>
      </c>
      <c r="E27" s="38">
        <f t="shared" si="6"/>
        <v>0</v>
      </c>
      <c r="F27" s="38">
        <f t="shared" si="6"/>
        <v>0</v>
      </c>
      <c r="G27" s="38">
        <f t="shared" si="6"/>
        <v>0</v>
      </c>
      <c r="H27" s="38">
        <f t="shared" si="6"/>
        <v>0</v>
      </c>
      <c r="I27" s="38">
        <f t="shared" si="6"/>
        <v>0</v>
      </c>
      <c r="J27" s="38">
        <f t="shared" si="6"/>
        <v>0</v>
      </c>
      <c r="K27" s="38">
        <f t="shared" si="6"/>
        <v>0</v>
      </c>
      <c r="L27" s="38">
        <f t="shared" si="6"/>
        <v>0</v>
      </c>
      <c r="M27" s="38">
        <f t="shared" si="6"/>
        <v>0</v>
      </c>
      <c r="N27" s="38">
        <f t="shared" si="6"/>
        <v>0</v>
      </c>
      <c r="O27" s="38">
        <f t="shared" si="0"/>
        <v>0</v>
      </c>
    </row>
    <row r="28" spans="1:15">
      <c r="A28" s="219"/>
      <c r="B28" s="42" t="s">
        <v>13</v>
      </c>
      <c r="C28" s="38">
        <f t="shared" ref="C28:I28" si="7">$C$8*$G$8</f>
        <v>7.08</v>
      </c>
      <c r="D28" s="38">
        <f t="shared" si="7"/>
        <v>7.08</v>
      </c>
      <c r="E28" s="38">
        <f t="shared" si="7"/>
        <v>7.08</v>
      </c>
      <c r="F28" s="38">
        <f t="shared" si="7"/>
        <v>7.08</v>
      </c>
      <c r="G28" s="38">
        <f t="shared" si="7"/>
        <v>7.08</v>
      </c>
      <c r="H28" s="38">
        <f t="shared" si="7"/>
        <v>7.08</v>
      </c>
      <c r="I28" s="38">
        <f t="shared" si="7"/>
        <v>7.08</v>
      </c>
      <c r="J28" s="38">
        <f>$D$8*$G$8</f>
        <v>7.08</v>
      </c>
      <c r="K28" s="38">
        <f>$D$8*$G$8</f>
        <v>7.08</v>
      </c>
      <c r="L28" s="38">
        <f>$D$8*$G$8</f>
        <v>7.08</v>
      </c>
      <c r="M28" s="38">
        <f>$E$8*$G$8</f>
        <v>7.08</v>
      </c>
      <c r="N28" s="38">
        <f>$E$8*$G$8</f>
        <v>7.08</v>
      </c>
      <c r="O28" s="38">
        <f t="shared" si="0"/>
        <v>84.96</v>
      </c>
    </row>
    <row r="29" spans="1:15">
      <c r="A29" s="215" t="s">
        <v>67</v>
      </c>
      <c r="B29" s="43" t="s">
        <v>55</v>
      </c>
      <c r="C29" s="38">
        <f>SUM(C23:C28)</f>
        <v>4035.28</v>
      </c>
      <c r="D29" s="38">
        <f t="shared" ref="D29:N29" si="8">SUM(D23:D28)</f>
        <v>4035.28</v>
      </c>
      <c r="E29" s="38">
        <f t="shared" si="8"/>
        <v>4035.28</v>
      </c>
      <c r="F29" s="38">
        <f t="shared" si="8"/>
        <v>4035.28</v>
      </c>
      <c r="G29" s="38">
        <f t="shared" si="8"/>
        <v>4035.28</v>
      </c>
      <c r="H29" s="38">
        <f t="shared" si="8"/>
        <v>4035.28</v>
      </c>
      <c r="I29" s="38">
        <f t="shared" si="8"/>
        <v>4035.28</v>
      </c>
      <c r="J29" s="38">
        <f t="shared" si="8"/>
        <v>5985.96</v>
      </c>
      <c r="K29" s="38">
        <f t="shared" si="8"/>
        <v>5985.96</v>
      </c>
      <c r="L29" s="38">
        <f t="shared" si="8"/>
        <v>5985.96</v>
      </c>
      <c r="M29" s="38">
        <f t="shared" si="8"/>
        <v>5954.06</v>
      </c>
      <c r="N29" s="38">
        <f t="shared" si="8"/>
        <v>5954.06</v>
      </c>
      <c r="O29" s="38">
        <f t="shared" si="0"/>
        <v>58112.959999999992</v>
      </c>
    </row>
    <row r="30" spans="1:15" ht="17.25" thickBot="1">
      <c r="A30" s="215"/>
      <c r="B30" s="43" t="s">
        <v>56</v>
      </c>
      <c r="C30" s="38">
        <f>SUM(C29)</f>
        <v>4035.28</v>
      </c>
      <c r="D30" s="38">
        <f>SUM(C29:D29)</f>
        <v>8070.56</v>
      </c>
      <c r="E30" s="38">
        <f>SUM(C29:E29)</f>
        <v>12105.84</v>
      </c>
      <c r="F30" s="38">
        <f>SUM(C29:F29)</f>
        <v>16141.12</v>
      </c>
      <c r="G30" s="38">
        <f>SUM(C29:G29)</f>
        <v>20176.400000000001</v>
      </c>
      <c r="H30" s="38">
        <f>SUM(C29:H29)</f>
        <v>24211.68</v>
      </c>
      <c r="I30" s="38">
        <f>SUM(C29:I29)</f>
        <v>28246.959999999999</v>
      </c>
      <c r="J30" s="38">
        <f>SUM(C29:J29)</f>
        <v>34232.92</v>
      </c>
      <c r="K30" s="38">
        <f>SUM(C29:K29)</f>
        <v>40218.879999999997</v>
      </c>
      <c r="L30" s="38">
        <f>SUM(C29:L29)</f>
        <v>46204.84</v>
      </c>
      <c r="M30" s="38">
        <f>SUM(C29:M29)</f>
        <v>52158.899999999994</v>
      </c>
      <c r="N30" s="38">
        <f>SUM(C29:N29)</f>
        <v>58112.959999999992</v>
      </c>
      <c r="O30" s="38">
        <f>N30</f>
        <v>58112.959999999992</v>
      </c>
    </row>
    <row r="31" spans="1:15" ht="17.25" thickBot="1">
      <c r="A31" s="227" t="s">
        <v>68</v>
      </c>
      <c r="B31" s="45" t="s">
        <v>95</v>
      </c>
      <c r="C31" s="95">
        <v>0</v>
      </c>
      <c r="D31" s="96">
        <v>1024</v>
      </c>
      <c r="E31" s="96">
        <v>0</v>
      </c>
      <c r="F31" s="96">
        <v>0</v>
      </c>
      <c r="G31" s="96">
        <f>B48</f>
        <v>96000</v>
      </c>
      <c r="H31" s="96">
        <v>0</v>
      </c>
      <c r="I31" s="96">
        <v>0</v>
      </c>
      <c r="J31" s="96">
        <v>0</v>
      </c>
      <c r="K31" s="96">
        <v>0</v>
      </c>
      <c r="L31" s="96">
        <v>0</v>
      </c>
      <c r="M31" s="96">
        <v>0</v>
      </c>
      <c r="N31" s="97">
        <v>0</v>
      </c>
      <c r="O31" s="38">
        <f t="shared" si="0"/>
        <v>97024</v>
      </c>
    </row>
    <row r="32" spans="1:15" ht="17.25" thickBot="1">
      <c r="A32" s="227"/>
      <c r="B32" s="45" t="s">
        <v>104</v>
      </c>
      <c r="C32" s="79">
        <f>SUM(C31)</f>
        <v>0</v>
      </c>
      <c r="D32" s="79">
        <f>SUM(C31:D31)</f>
        <v>1024</v>
      </c>
      <c r="E32" s="79">
        <f>SUM(C31:E31)</f>
        <v>1024</v>
      </c>
      <c r="F32" s="79">
        <f>SUM(C31:F31)</f>
        <v>1024</v>
      </c>
      <c r="G32" s="79">
        <f>SUM(C31:G31)</f>
        <v>97024</v>
      </c>
      <c r="H32" s="79">
        <f>SUM(C31:H31)</f>
        <v>97024</v>
      </c>
      <c r="I32" s="79">
        <f>SUM(C31:I31)</f>
        <v>97024</v>
      </c>
      <c r="J32" s="79">
        <f>SUM(C31:J31)</f>
        <v>97024</v>
      </c>
      <c r="K32" s="79">
        <f>SUM(C31:K31)</f>
        <v>97024</v>
      </c>
      <c r="L32" s="79">
        <f>SUM(C31:L31)</f>
        <v>97024</v>
      </c>
      <c r="M32" s="79">
        <f>SUM(C31:M31)</f>
        <v>97024</v>
      </c>
      <c r="N32" s="79">
        <f>SUM(C31:N31)</f>
        <v>97024</v>
      </c>
      <c r="O32" s="38">
        <f>N32</f>
        <v>97024</v>
      </c>
    </row>
    <row r="33" spans="1:17" ht="17.25" thickBot="1">
      <c r="A33" s="44" t="s">
        <v>69</v>
      </c>
      <c r="B33" s="45" t="s">
        <v>96</v>
      </c>
      <c r="C33" s="95">
        <v>0</v>
      </c>
      <c r="D33" s="96">
        <v>0</v>
      </c>
      <c r="E33" s="96">
        <v>0</v>
      </c>
      <c r="F33" s="96">
        <v>0</v>
      </c>
      <c r="G33" s="96">
        <v>0</v>
      </c>
      <c r="H33" s="96">
        <v>0</v>
      </c>
      <c r="I33" s="96">
        <v>0</v>
      </c>
      <c r="J33" s="96">
        <v>0</v>
      </c>
      <c r="K33" s="96">
        <v>512</v>
      </c>
      <c r="L33" s="96">
        <v>0</v>
      </c>
      <c r="M33" s="96">
        <v>0</v>
      </c>
      <c r="N33" s="97">
        <v>0</v>
      </c>
      <c r="O33" s="38">
        <f t="shared" si="0"/>
        <v>512</v>
      </c>
      <c r="Q33" s="139" t="s">
        <v>152</v>
      </c>
    </row>
    <row r="34" spans="1:17">
      <c r="A34" s="223" t="s">
        <v>58</v>
      </c>
      <c r="B34" s="46" t="s">
        <v>41</v>
      </c>
      <c r="C34" s="38">
        <f>C12-C13-C22-C30+C32</f>
        <v>20246.72</v>
      </c>
      <c r="D34" s="38">
        <f t="shared" ref="D34:N34" si="9">D12-D13-D22-D30+D32</f>
        <v>41517.440000000002</v>
      </c>
      <c r="E34" s="38">
        <f t="shared" si="9"/>
        <v>58764.160000000003</v>
      </c>
      <c r="F34" s="38">
        <f t="shared" si="9"/>
        <v>80938.880000000005</v>
      </c>
      <c r="G34" s="38">
        <f t="shared" si="9"/>
        <v>199113.60000000001</v>
      </c>
      <c r="H34" s="38">
        <f t="shared" si="9"/>
        <v>221288.32000000001</v>
      </c>
      <c r="I34" s="38">
        <f t="shared" si="9"/>
        <v>243463.04000000001</v>
      </c>
      <c r="J34" s="38">
        <f t="shared" si="9"/>
        <v>263687.08</v>
      </c>
      <c r="K34" s="38">
        <f t="shared" si="9"/>
        <v>279411.12</v>
      </c>
      <c r="L34" s="38">
        <f t="shared" si="9"/>
        <v>299135.16000000003</v>
      </c>
      <c r="M34" s="38">
        <f t="shared" si="9"/>
        <v>318891.09999999998</v>
      </c>
      <c r="N34" s="38">
        <f t="shared" si="9"/>
        <v>338647.04000000004</v>
      </c>
      <c r="O34" s="38">
        <f>N34</f>
        <v>338647.04000000004</v>
      </c>
      <c r="Q34" s="140">
        <f>(O11+O32-O13-O22-O30)</f>
        <v>338647.04000000004</v>
      </c>
    </row>
    <row r="35" spans="1:17">
      <c r="A35" s="223"/>
      <c r="B35" s="46" t="s">
        <v>51</v>
      </c>
      <c r="C35" s="38">
        <v>0</v>
      </c>
      <c r="D35" s="38">
        <f>SUM(C35:C36)</f>
        <v>607.40160000000003</v>
      </c>
      <c r="E35" s="38">
        <f t="shared" ref="E35:N35" si="10">SUM(D35:D36)</f>
        <v>1631.7440000000006</v>
      </c>
      <c r="F35" s="38">
        <f t="shared" si="10"/>
        <v>3356.4160000000011</v>
      </c>
      <c r="G35" s="38">
        <f t="shared" si="10"/>
        <v>5573.8880000000008</v>
      </c>
      <c r="H35" s="38">
        <f t="shared" si="10"/>
        <v>22902.720000000001</v>
      </c>
      <c r="I35" s="38">
        <f t="shared" si="10"/>
        <v>27337.664000000004</v>
      </c>
      <c r="J35" s="38">
        <f t="shared" si="10"/>
        <v>31772.608</v>
      </c>
      <c r="K35" s="38">
        <f t="shared" si="10"/>
        <v>35817.416000000005</v>
      </c>
      <c r="L35" s="38">
        <f t="shared" si="10"/>
        <v>38962.224000000002</v>
      </c>
      <c r="M35" s="38">
        <f t="shared" si="10"/>
        <v>42907.032000000014</v>
      </c>
      <c r="N35" s="38">
        <f t="shared" si="10"/>
        <v>47802.774999999994</v>
      </c>
      <c r="O35" s="38">
        <f>N35</f>
        <v>47802.774999999994</v>
      </c>
      <c r="Q35" s="141"/>
    </row>
    <row r="36" spans="1:17">
      <c r="A36" s="223"/>
      <c r="B36" s="46" t="s">
        <v>36</v>
      </c>
      <c r="C36" s="38">
        <f>IF(C34&lt;=历年税率表!$C$5, C34*历年税率表!$D$5/100-历年税率表!$E$5, IF(C34&lt;=历年税率表!$C$6, C34*历年税率表!$D$6/100-历年税率表!$E$6, IF(C34&lt;=历年税率表!$C$7, C34*历年税率表!$D$7/100-历年税率表!$E$7, IF(C34&lt;=历年税率表!$C$8, C34*历年税率表!$D$8/100-历年税率表!$E$8, IF(C34&lt;=历年税率表!$C$9, C34*历年税率表!$D$9/100-历年税率表!$E$9, IF(C34&lt;=历年税率表!$C$10, C34*历年税率表!$D$10/100-历年税率表!$E$10, C34*历年税率表!$D$11/100-历年税率表!$E$11))))))-C35</f>
        <v>607.40160000000003</v>
      </c>
      <c r="D36" s="38">
        <f>IF(D34&lt;=历年税率表!$C$5, D34*历年税率表!$D$5/100-历年税率表!$E$5, IF(D34&lt;=历年税率表!$C$6, D34*历年税率表!$D$6/100-历年税率表!$E$6, IF(D34&lt;=历年税率表!$C$7, D34*历年税率表!$D$7/100-历年税率表!$E$7, IF(D34&lt;=历年税率表!$C$8, D34*历年税率表!$D$8/100-历年税率表!$E$8, IF(D34&lt;=历年税率表!$C$9, D34*历年税率表!$D$9/100-历年税率表!$E$9, IF(D34&lt;=历年税率表!$C$10, D34*历年税率表!$D$10/100-历年税率表!$E$10, D34*历年税率表!$D$11/100-历年税率表!$E$11))))))-D35</f>
        <v>1024.3424000000005</v>
      </c>
      <c r="E36" s="38">
        <f>IF(E34&lt;=历年税率表!$C$5, E34*历年税率表!$D$5/100-历年税率表!$E$5, IF(E34&lt;=历年税率表!$C$6, E34*历年税率表!$D$6/100-历年税率表!$E$6, IF(E34&lt;=历年税率表!$C$7, E34*历年税率表!$D$7/100-历年税率表!$E$7, IF(E34&lt;=历年税率表!$C$8, E34*历年税率表!$D$8/100-历年税率表!$E$8, IF(E34&lt;=历年税率表!$C$9, E34*历年税率表!$D$9/100-历年税率表!$E$9, IF(E34&lt;=历年税率表!$C$10, E34*历年税率表!$D$10/100-历年税率表!$E$10, E34*历年税率表!$D$11/100-历年税率表!$E$11))))))-E35</f>
        <v>1724.6720000000005</v>
      </c>
      <c r="F36" s="38">
        <f>IF(F34&lt;=历年税率表!$C$5, F34*历年税率表!$D$5/100-历年税率表!$E$5, IF(F34&lt;=历年税率表!$C$6, F34*历年税率表!$D$6/100-历年税率表!$E$6, IF(F34&lt;=历年税率表!$C$7, F34*历年税率表!$D$7/100-历年税率表!$E$7, IF(F34&lt;=历年税率表!$C$8, F34*历年税率表!$D$8/100-历年税率表!$E$8, IF(F34&lt;=历年税率表!$C$9, F34*历年税率表!$D$9/100-历年税率表!$E$9, IF(F34&lt;=历年税率表!$C$10, F34*历年税率表!$D$10/100-历年税率表!$E$10, F34*历年税率表!$D$11/100-历年税率表!$E$11))))))-F35</f>
        <v>2217.4719999999998</v>
      </c>
      <c r="G36" s="38">
        <f>IF(G34&lt;=历年税率表!$C$5, G34*历年税率表!$D$5/100-历年税率表!$E$5, IF(G34&lt;=历年税率表!$C$6, G34*历年税率表!$D$6/100-历年税率表!$E$6, IF(G34&lt;=历年税率表!$C$7, G34*历年税率表!$D$7/100-历年税率表!$E$7, IF(G34&lt;=历年税率表!$C$8, G34*历年税率表!$D$8/100-历年税率表!$E$8, IF(G34&lt;=历年税率表!$C$9, G34*历年税率表!$D$9/100-历年税率表!$E$9, IF(G34&lt;=历年税率表!$C$10, G34*历年税率表!$D$10/100-历年税率表!$E$10, G34*历年税率表!$D$11/100-历年税率表!$E$11))))))-G35</f>
        <v>17328.832000000002</v>
      </c>
      <c r="H36" s="38">
        <f>IF(H34&lt;=历年税率表!$C$5, H34*历年税率表!$D$5/100-历年税率表!$E$5, IF(H34&lt;=历年税率表!$C$6, H34*历年税率表!$D$6/100-历年税率表!$E$6, IF(H34&lt;=历年税率表!$C$7, H34*历年税率表!$D$7/100-历年税率表!$E$7, IF(H34&lt;=历年税率表!$C$8, H34*历年税率表!$D$8/100-历年税率表!$E$8, IF(H34&lt;=历年税率表!$C$9, H34*历年税率表!$D$9/100-历年税率表!$E$9, IF(H34&lt;=历年税率表!$C$10, H34*历年税率表!$D$10/100-历年税率表!$E$10, H34*历年税率表!$D$11/100-历年税率表!$E$11))))))-H35</f>
        <v>4434.9440000000031</v>
      </c>
      <c r="I36" s="38">
        <f>IF(I34&lt;=历年税率表!$C$5, I34*历年税率表!$D$5/100-历年税率表!$E$5, IF(I34&lt;=历年税率表!$C$6, I34*历年税率表!$D$6/100-历年税率表!$E$6, IF(I34&lt;=历年税率表!$C$7, I34*历年税率表!$D$7/100-历年税率表!$E$7, IF(I34&lt;=历年税率表!$C$8, I34*历年税率表!$D$8/100-历年税率表!$E$8, IF(I34&lt;=历年税率表!$C$9, I34*历年税率表!$D$9/100-历年税率表!$E$9, IF(I34&lt;=历年税率表!$C$10, I34*历年税率表!$D$10/100-历年税率表!$E$10, I34*历年税率表!$D$11/100-历年税率表!$E$11))))))-I35</f>
        <v>4434.9439999999959</v>
      </c>
      <c r="J36" s="38">
        <f>IF(J34&lt;=历年税率表!$C$5, J34*历年税率表!$D$5/100-历年税率表!$E$5, IF(J34&lt;=历年税率表!$C$6, J34*历年税率表!$D$6/100-历年税率表!$E$6, IF(J34&lt;=历年税率表!$C$7, J34*历年税率表!$D$7/100-历年税率表!$E$7, IF(J34&lt;=历年税率表!$C$8, J34*历年税率表!$D$8/100-历年税率表!$E$8, IF(J34&lt;=历年税率表!$C$9, J34*历年税率表!$D$9/100-历年税率表!$E$9, IF(J34&lt;=历年税率表!$C$10, J34*历年税率表!$D$10/100-历年税率表!$E$10, J34*历年税率表!$D$11/100-历年税率表!$E$11))))))-J35</f>
        <v>4044.8080000000045</v>
      </c>
      <c r="K36" s="38">
        <f>IF(K34&lt;=历年税率表!$C$5, K34*历年税率表!$D$5/100-历年税率表!$E$5, IF(K34&lt;=历年税率表!$C$6, K34*历年税率表!$D$6/100-历年税率表!$E$6, IF(K34&lt;=历年税率表!$C$7, K34*历年税率表!$D$7/100-历年税率表!$E$7, IF(K34&lt;=历年税率表!$C$8, K34*历年税率表!$D$8/100-历年税率表!$E$8, IF(K34&lt;=历年税率表!$C$9, K34*历年税率表!$D$9/100-历年税率表!$E$9, IF(K34&lt;=历年税率表!$C$10, K34*历年税率表!$D$10/100-历年税率表!$E$10, K34*历年税率表!$D$11/100-历年税率表!$E$11))))))-K35</f>
        <v>3144.8079999999973</v>
      </c>
      <c r="L36" s="38">
        <f>IF(L34&lt;=历年税率表!$C$5, L34*历年税率表!$D$5/100-历年税率表!$E$5, IF(L34&lt;=历年税率表!$C$6, L34*历年税率表!$D$6/100-历年税率表!$E$6, IF(L34&lt;=历年税率表!$C$7, L34*历年税率表!$D$7/100-历年税率表!$E$7, IF(L34&lt;=历年税率表!$C$8, L34*历年税率表!$D$8/100-历年税率表!$E$8, IF(L34&lt;=历年税率表!$C$9, L34*历年税率表!$D$9/100-历年税率表!$E$9, IF(L34&lt;=历年税率表!$C$10, L34*历年税率表!$D$10/100-历年税率表!$E$10, L34*历年税率表!$D$11/100-历年税率表!$E$11))))))-L35</f>
        <v>3944.8080000000118</v>
      </c>
      <c r="M36" s="38">
        <f>IF(M34&lt;=历年税率表!$C$5, M34*历年税率表!$D$5/100-历年税率表!$E$5, IF(M34&lt;=历年税率表!$C$6, M34*历年税率表!$D$6/100-历年税率表!$E$6, IF(M34&lt;=历年税率表!$C$7, M34*历年税率表!$D$7/100-历年税率表!$E$7, IF(M34&lt;=历年税率表!$C$8, M34*历年税率表!$D$8/100-历年税率表!$E$8, IF(M34&lt;=历年税率表!$C$9, M34*历年税率表!$D$9/100-历年税率表!$E$9, IF(M34&lt;=历年税率表!$C$10, M34*历年税率表!$D$10/100-历年税率表!$E$10, M34*历年税率表!$D$11/100-历年税率表!$E$11))))))-M35</f>
        <v>4895.7429999999804</v>
      </c>
      <c r="N36" s="38">
        <f>IF(N34&lt;=历年税率表!$C$5, N34*历年税率表!$D$5/100-历年税率表!$E$5, IF(N34&lt;=历年税率表!$C$6, N34*历年税率表!$D$6/100-历年税率表!$E$6, IF(N34&lt;=历年税率表!$C$7, N34*历年税率表!$D$7/100-历年税率表!$E$7, IF(N34&lt;=历年税率表!$C$8, N34*历年税率表!$D$8/100-历年税率表!$E$8, IF(N34&lt;=历年税率表!$C$9, N34*历年税率表!$D$9/100-历年税率表!$E$9, IF(N34&lt;=历年税率表!$C$10, N34*历年税率表!$D$10/100-历年税率表!$E$10, N34*历年税率表!$D$11/100-历年税率表!$E$11))))))-N35</f>
        <v>4938.9850000000006</v>
      </c>
      <c r="O36" s="85">
        <f t="shared" si="0"/>
        <v>52741.759999999995</v>
      </c>
      <c r="P36" s="86" t="s">
        <v>115</v>
      </c>
      <c r="Q36" s="140">
        <f>IF(Q34&lt;=历年税率表!$C$5, Q34*历年税率表!$D$5/100-历年税率表!$E$5, IF(Q34&lt;=历年税率表!$C$6, Q34*历年税率表!$D$6/100-历年税率表!$E$6, IF(Q34&lt;=历年税率表!$C$7, Q34*历年税率表!$D$7/100-历年税率表!$E$7, IF(Q34&lt;=历年税率表!$C$8, Q34*历年税率表!$D$8/100-历年税率表!$E$8, IF(Q34&lt;=历年税率表!$C$9, Q34*历年税率表!$D$9/100-历年税率表!$E$9, IF(Q34&lt;=历年税率表!$C$10, Q34*历年税率表!$D$10/100-历年税率表!$E$10, Q34*历年税率表!$D$11/100-历年税率表!$E$11))))))-Q35</f>
        <v>52741.759999999995</v>
      </c>
    </row>
    <row r="37" spans="1:17" ht="17.25" thickBot="1">
      <c r="A37" s="223"/>
      <c r="B37" s="46" t="s">
        <v>35</v>
      </c>
      <c r="C37" s="38">
        <f>C11+C31-C29-C36-C33</f>
        <v>24639.3184</v>
      </c>
      <c r="D37" s="38">
        <f t="shared" ref="D37:N37" si="11">D11+D31-D29-D36-D33</f>
        <v>25246.3776</v>
      </c>
      <c r="E37" s="38">
        <f t="shared" si="11"/>
        <v>23522.048000000003</v>
      </c>
      <c r="F37" s="38">
        <f t="shared" si="11"/>
        <v>25957.248</v>
      </c>
      <c r="G37" s="38">
        <f t="shared" si="11"/>
        <v>106845.88800000001</v>
      </c>
      <c r="H37" s="38">
        <f t="shared" si="11"/>
        <v>23739.775999999998</v>
      </c>
      <c r="I37" s="38">
        <f t="shared" si="11"/>
        <v>23739.776000000005</v>
      </c>
      <c r="J37" s="38">
        <f t="shared" si="11"/>
        <v>22179.231999999996</v>
      </c>
      <c r="K37" s="38">
        <f t="shared" si="11"/>
        <v>22567.232000000004</v>
      </c>
      <c r="L37" s="38">
        <f t="shared" si="11"/>
        <v>22279.231999999989</v>
      </c>
      <c r="M37" s="38">
        <f t="shared" si="11"/>
        <v>21360.197000000018</v>
      </c>
      <c r="N37" s="38">
        <f t="shared" si="11"/>
        <v>21316.954999999998</v>
      </c>
      <c r="O37" s="90">
        <f>SUM(C37:N37)</f>
        <v>363393.28000000009</v>
      </c>
      <c r="P37" s="91" t="s">
        <v>122</v>
      </c>
      <c r="Q37" s="142">
        <f>O11+O31-O29-Q36-O33</f>
        <v>363393.28000000003</v>
      </c>
    </row>
    <row r="39" spans="1:17">
      <c r="F39" s="47"/>
    </row>
    <row r="40" spans="1:17" ht="17.25" thickBot="1">
      <c r="A40" s="36">
        <v>2022</v>
      </c>
      <c r="B40" s="36" t="s">
        <v>116</v>
      </c>
    </row>
    <row r="41" spans="1:17">
      <c r="A41" s="92" t="s">
        <v>108</v>
      </c>
      <c r="B41" s="106">
        <v>300000</v>
      </c>
    </row>
    <row r="42" spans="1:17" ht="17.25" thickBot="1">
      <c r="A42" s="67" t="s">
        <v>109</v>
      </c>
      <c r="B42" s="107">
        <v>204000</v>
      </c>
      <c r="C42" s="188" t="s">
        <v>177</v>
      </c>
      <c r="D42" s="186"/>
      <c r="E42" s="189"/>
      <c r="F42" s="186"/>
      <c r="G42" s="186"/>
      <c r="H42" s="190"/>
      <c r="I42" s="186"/>
      <c r="O42" s="83"/>
    </row>
    <row r="43" spans="1:17">
      <c r="A43" s="67" t="s">
        <v>111</v>
      </c>
      <c r="B43" s="79">
        <f>B42/12</f>
        <v>17000</v>
      </c>
      <c r="C43" s="84" t="s">
        <v>113</v>
      </c>
      <c r="E43" s="38"/>
      <c r="O43" s="83"/>
    </row>
    <row r="44" spans="1:17">
      <c r="A44" s="93" t="s">
        <v>119</v>
      </c>
      <c r="B44" s="9">
        <f>IF(B43&lt;=历年税率表!$I$4, 历年税率表!$J$4, IF(B43&lt;=历年税率表!$I$5, 历年税率表!$J$5, IF(B43&lt;=历年税率表!$I$6, 历年税率表!$J$6, IF(B43&lt;=历年税率表!$I$7, 历年税率表!$J$7, IF(B43&lt;=历年税率表!$I$8, 历年税率表!$J$8, IF(B43&lt;=历年税率表!$I$9, 历年税率表!$J$9, IF(B43&lt;=历年税率表!$I$10, 历年税率表!$J$10, 历年税率表!$J$11)))))))</f>
        <v>10</v>
      </c>
    </row>
    <row r="45" spans="1:17">
      <c r="A45" s="67" t="s">
        <v>117</v>
      </c>
      <c r="B45" s="177">
        <f>IF(B43&lt;=历年税率表!$I$4, 历年税率表!$K$4, IF(B43&lt;=历年税率表!$I$5, 历年税率表!$K$5, IF(B43&lt;=历年税率表!$I$6, 历年税率表!$K$6, IF(B43&lt;=历年税率表!$I$7, 历年税率表!$K$7, IF(B43&lt;=历年税率表!$I$8, 历年税率表!$K$8, IF(B43&lt;=历年税率表!$I$9, 历年税率表!$K$9, IF(B43&lt;=历年税率表!$I$10, 历年税率表!$K$10, 历年税率表!$K$11)))))))</f>
        <v>210</v>
      </c>
    </row>
    <row r="46" spans="1:17" ht="17.25" thickBot="1">
      <c r="A46" s="67" t="s">
        <v>114</v>
      </c>
      <c r="B46" s="177">
        <f>B42*B44/100-B45</f>
        <v>20190</v>
      </c>
    </row>
    <row r="47" spans="1:17">
      <c r="A47" s="65" t="s">
        <v>118</v>
      </c>
      <c r="B47" s="38">
        <f>B42-B46</f>
        <v>183810</v>
      </c>
      <c r="C47" s="87" t="s">
        <v>124</v>
      </c>
      <c r="M47" s="143" t="s">
        <v>125</v>
      </c>
      <c r="N47" s="144" t="s">
        <v>120</v>
      </c>
      <c r="O47" s="145" t="s">
        <v>123</v>
      </c>
    </row>
    <row r="48" spans="1:17" ht="17.25" thickBot="1">
      <c r="A48" s="66" t="s">
        <v>110</v>
      </c>
      <c r="B48" s="38">
        <f>B41-B42</f>
        <v>96000</v>
      </c>
      <c r="C48" s="84" t="s">
        <v>112</v>
      </c>
      <c r="M48" s="146">
        <f>O11+B41</f>
        <v>677736</v>
      </c>
      <c r="N48" s="147">
        <f>O36+B46</f>
        <v>72931.759999999995</v>
      </c>
      <c r="O48" s="105">
        <f>O37+B47</f>
        <v>547203.28</v>
      </c>
    </row>
    <row r="51" spans="1:15">
      <c r="A51" s="152" t="s">
        <v>178</v>
      </c>
      <c r="B51" s="152" t="s">
        <v>173</v>
      </c>
    </row>
    <row r="52" spans="1:15">
      <c r="A52" s="183" t="s">
        <v>174</v>
      </c>
      <c r="B52" s="184" t="s">
        <v>175</v>
      </c>
      <c r="C52" s="185" t="s">
        <v>176</v>
      </c>
      <c r="D52" s="186"/>
      <c r="E52" s="186"/>
      <c r="F52" s="186"/>
      <c r="G52" s="186"/>
      <c r="H52" s="187"/>
      <c r="I52" s="26"/>
      <c r="J52" s="26"/>
      <c r="K52" s="26"/>
      <c r="L52" s="26"/>
      <c r="M52" s="26"/>
      <c r="N52" s="68"/>
      <c r="O52" s="68"/>
    </row>
    <row r="53" spans="1:15">
      <c r="A53" s="26">
        <v>0</v>
      </c>
      <c r="B53" s="180">
        <v>0</v>
      </c>
      <c r="E53" s="179"/>
      <c r="F53" s="179"/>
      <c r="G53" s="38"/>
      <c r="I53" s="26"/>
      <c r="J53" s="69"/>
      <c r="K53" s="151"/>
      <c r="L53" s="71"/>
      <c r="M53" s="151"/>
      <c r="N53" s="151"/>
      <c r="O53" s="68"/>
    </row>
    <row r="54" spans="1:15">
      <c r="A54" s="181">
        <f>历年税率表!I4</f>
        <v>5000</v>
      </c>
      <c r="B54" s="181">
        <f>A54*12</f>
        <v>60000</v>
      </c>
      <c r="E54" s="178"/>
      <c r="F54" s="178"/>
      <c r="G54" s="178"/>
      <c r="I54" s="26"/>
      <c r="J54" s="29"/>
      <c r="K54" s="26"/>
      <c r="L54" s="26"/>
      <c r="M54" s="26"/>
      <c r="N54" s="26"/>
      <c r="O54" s="68"/>
    </row>
    <row r="55" spans="1:15">
      <c r="A55" s="181">
        <f>历年税率表!I5</f>
        <v>8000</v>
      </c>
      <c r="B55" s="181">
        <f t="shared" ref="B55:B60" si="12">A55*12</f>
        <v>96000</v>
      </c>
      <c r="E55" s="178"/>
      <c r="F55" s="178"/>
      <c r="G55" s="178"/>
      <c r="I55" s="26"/>
      <c r="J55" s="29"/>
      <c r="K55" s="26"/>
      <c r="L55" s="26"/>
      <c r="M55" s="26"/>
      <c r="N55" s="26"/>
      <c r="O55" s="68"/>
    </row>
    <row r="56" spans="1:15">
      <c r="A56" s="181">
        <f>历年税率表!I6</f>
        <v>17000</v>
      </c>
      <c r="B56" s="181">
        <f t="shared" si="12"/>
        <v>204000</v>
      </c>
      <c r="E56" s="178"/>
      <c r="F56" s="178"/>
      <c r="G56" s="178"/>
      <c r="I56" s="26"/>
      <c r="J56" s="29"/>
      <c r="K56" s="26"/>
      <c r="L56" s="26"/>
      <c r="M56" s="26"/>
      <c r="N56" s="26"/>
      <c r="O56" s="68"/>
    </row>
    <row r="57" spans="1:15">
      <c r="A57" s="181">
        <f>历年税率表!I7</f>
        <v>30000</v>
      </c>
      <c r="B57" s="181">
        <f t="shared" si="12"/>
        <v>360000</v>
      </c>
      <c r="E57" s="178"/>
      <c r="F57" s="178"/>
      <c r="G57" s="178"/>
      <c r="I57" s="26"/>
      <c r="J57" s="29"/>
      <c r="K57" s="26"/>
      <c r="L57" s="26"/>
      <c r="M57" s="26"/>
      <c r="N57" s="26"/>
      <c r="O57" s="68"/>
    </row>
    <row r="58" spans="1:15">
      <c r="A58" s="181">
        <f>历年税率表!I8</f>
        <v>40000</v>
      </c>
      <c r="B58" s="181">
        <f t="shared" si="12"/>
        <v>480000</v>
      </c>
      <c r="E58" s="178"/>
      <c r="F58" s="178"/>
      <c r="G58" s="178"/>
      <c r="I58" s="26"/>
      <c r="J58" s="29"/>
      <c r="K58" s="26"/>
      <c r="L58" s="26"/>
      <c r="M58" s="26"/>
      <c r="N58" s="26"/>
      <c r="O58" s="68"/>
    </row>
    <row r="59" spans="1:15">
      <c r="A59" s="181">
        <f>历年税率表!I9</f>
        <v>60000</v>
      </c>
      <c r="B59" s="181">
        <f t="shared" si="12"/>
        <v>720000</v>
      </c>
      <c r="E59" s="178"/>
      <c r="F59" s="178"/>
      <c r="G59" s="178"/>
      <c r="I59" s="26"/>
      <c r="J59" s="29"/>
      <c r="K59" s="26"/>
      <c r="L59" s="26"/>
      <c r="M59" s="26"/>
      <c r="N59" s="26"/>
      <c r="O59" s="68"/>
    </row>
    <row r="60" spans="1:15">
      <c r="A60" s="181">
        <f>历年税率表!I10</f>
        <v>85000</v>
      </c>
      <c r="B60" s="181">
        <f t="shared" si="12"/>
        <v>1020000</v>
      </c>
      <c r="E60" s="178"/>
      <c r="F60" s="178"/>
      <c r="G60" s="178"/>
      <c r="I60" s="26"/>
      <c r="J60" s="29"/>
      <c r="K60" s="26"/>
      <c r="L60" s="26"/>
      <c r="M60" s="26"/>
      <c r="N60" s="26"/>
      <c r="O60" s="68"/>
    </row>
    <row r="61" spans="1:15">
      <c r="A61" s="181" t="str">
        <f>历年税率表!I11</f>
        <v>MAX</v>
      </c>
      <c r="B61" s="182">
        <f>$B$41</f>
        <v>300000</v>
      </c>
      <c r="E61" s="179"/>
      <c r="F61" s="179"/>
      <c r="G61" s="178"/>
      <c r="I61" s="26"/>
      <c r="J61" s="29"/>
      <c r="K61" s="26"/>
      <c r="L61" s="26"/>
      <c r="M61" s="26"/>
      <c r="N61" s="26"/>
      <c r="O61" s="68"/>
    </row>
    <row r="62" spans="1:15">
      <c r="I62" s="26"/>
      <c r="J62" s="26"/>
      <c r="K62" s="26"/>
      <c r="L62" s="26"/>
      <c r="M62" s="26"/>
      <c r="N62" s="68"/>
      <c r="O62" s="68"/>
    </row>
    <row r="63" spans="1:15">
      <c r="I63" s="26"/>
      <c r="J63" s="26"/>
      <c r="K63" s="26"/>
      <c r="L63" s="26"/>
      <c r="M63" s="26"/>
      <c r="N63" s="68"/>
      <c r="O63" s="68"/>
    </row>
  </sheetData>
  <mergeCells count="13">
    <mergeCell ref="A34:A37"/>
    <mergeCell ref="P1:R1"/>
    <mergeCell ref="A14:A22"/>
    <mergeCell ref="A10:B10"/>
    <mergeCell ref="A31:A32"/>
    <mergeCell ref="C1:E1"/>
    <mergeCell ref="S1:T1"/>
    <mergeCell ref="A29:A30"/>
    <mergeCell ref="A4:A8"/>
    <mergeCell ref="A1:B2"/>
    <mergeCell ref="A24:A28"/>
    <mergeCell ref="A11:A12"/>
    <mergeCell ref="F1:G1"/>
  </mergeCells>
  <phoneticPr fontId="1" type="noConversion"/>
  <conditionalFormatting sqref="B53:B61">
    <cfRule type="cellIs" dxfId="0" priority="1" operator="lessThanOrEqual">
      <formula>$B$41</formula>
    </cfRule>
  </conditionalFormatting>
  <hyperlinks>
    <hyperlink ref="B4" r:id="rId1"/>
    <hyperlink ref="B5" r:id="rId2"/>
    <hyperlink ref="B3" r:id="rId3"/>
    <hyperlink ref="B6" r:id="rId4"/>
  </hyperlinks>
  <pageMargins left="0.7" right="0.7" top="0.75" bottom="0.75" header="0.3" footer="0.3"/>
  <pageSetup paperSize="9"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说明</vt:lpstr>
      <vt:lpstr>历年省市缴纳基数</vt:lpstr>
      <vt:lpstr>历年省市缴纳比例</vt:lpstr>
      <vt:lpstr>历年税率表</vt:lpstr>
      <vt:lpstr>历年个人薪资结构</vt:lpstr>
      <vt:lpstr>2023个税计算</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 - exp.liao</dc:creator>
  <cp:lastModifiedBy>xb21cn</cp:lastModifiedBy>
  <dcterms:created xsi:type="dcterms:W3CDTF">2023-11-20T04:52:19Z</dcterms:created>
  <dcterms:modified xsi:type="dcterms:W3CDTF">2023-12-09T12:42:10Z</dcterms:modified>
</cp:coreProperties>
</file>